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LINC BP BIJLAGES 191219\"/>
    </mc:Choice>
  </mc:AlternateContent>
  <bookViews>
    <workbookView xWindow="0" yWindow="0" windowWidth="23040" windowHeight="9192" tabRatio="288"/>
  </bookViews>
  <sheets>
    <sheet name="Meerjarenbegroting" sheetId="1" r:id="rId1"/>
    <sheet name="Reserves" sheetId="2" r:id="rId2"/>
    <sheet name="Extra"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7" i="1" l="1"/>
  <c r="J97" i="1" s="1"/>
  <c r="J101" i="1" l="1"/>
  <c r="J98" i="1"/>
  <c r="J96" i="1"/>
  <c r="I101" i="1"/>
  <c r="I98" i="1"/>
  <c r="I96" i="1"/>
  <c r="H101" i="1"/>
  <c r="H98" i="1"/>
  <c r="H96" i="1"/>
  <c r="G101" i="1"/>
  <c r="G100" i="1"/>
  <c r="G98" i="1"/>
  <c r="G96" i="1"/>
  <c r="J93" i="1"/>
  <c r="J92" i="1"/>
  <c r="J91" i="1"/>
  <c r="J90" i="1"/>
  <c r="J89" i="1"/>
  <c r="J88" i="1"/>
  <c r="J87" i="1"/>
  <c r="J86" i="1"/>
  <c r="J85" i="1"/>
  <c r="J84" i="1"/>
  <c r="J83" i="1"/>
  <c r="I93" i="1"/>
  <c r="I92" i="1"/>
  <c r="I91" i="1"/>
  <c r="I90" i="1"/>
  <c r="I89" i="1"/>
  <c r="I88" i="1"/>
  <c r="I87" i="1"/>
  <c r="I86" i="1"/>
  <c r="I85" i="1"/>
  <c r="I84" i="1"/>
  <c r="I83" i="1"/>
  <c r="H93" i="1"/>
  <c r="H92" i="1"/>
  <c r="H91" i="1"/>
  <c r="H90" i="1"/>
  <c r="H89" i="1"/>
  <c r="H88" i="1"/>
  <c r="H87" i="1"/>
  <c r="H86" i="1"/>
  <c r="H85" i="1"/>
  <c r="H84" i="1"/>
  <c r="H83" i="1"/>
  <c r="G93" i="1"/>
  <c r="G92" i="1"/>
  <c r="G91" i="1"/>
  <c r="G90" i="1"/>
  <c r="G89" i="1"/>
  <c r="G88" i="1"/>
  <c r="G87" i="1"/>
  <c r="G86" i="1"/>
  <c r="G85" i="1"/>
  <c r="G84" i="1"/>
  <c r="G83" i="1"/>
  <c r="J64" i="1"/>
  <c r="I64" i="1"/>
  <c r="H69" i="1"/>
  <c r="I69" i="1" s="1"/>
  <c r="J69" i="1" s="1"/>
  <c r="H65" i="1"/>
  <c r="I65" i="1" s="1"/>
  <c r="J65" i="1" s="1"/>
  <c r="H64" i="1"/>
  <c r="G73" i="1"/>
  <c r="H73" i="1" s="1"/>
  <c r="I73" i="1" s="1"/>
  <c r="J73" i="1" s="1"/>
  <c r="G72" i="1"/>
  <c r="H72" i="1" s="1"/>
  <c r="I72" i="1" s="1"/>
  <c r="J72" i="1" s="1"/>
  <c r="G71" i="1"/>
  <c r="H71" i="1" s="1"/>
  <c r="I71" i="1" s="1"/>
  <c r="J71" i="1" s="1"/>
  <c r="G70" i="1"/>
  <c r="H70" i="1" s="1"/>
  <c r="I70" i="1" s="1"/>
  <c r="J70" i="1" s="1"/>
  <c r="G69" i="1"/>
  <c r="G67" i="1"/>
  <c r="H67" i="1" s="1"/>
  <c r="I67" i="1" s="1"/>
  <c r="J67" i="1" s="1"/>
  <c r="G66" i="1"/>
  <c r="H66" i="1" s="1"/>
  <c r="I66" i="1" s="1"/>
  <c r="J66" i="1" s="1"/>
  <c r="G65" i="1"/>
  <c r="G64" i="1"/>
  <c r="J26" i="1"/>
  <c r="I26" i="1"/>
  <c r="H26" i="1"/>
  <c r="G26" i="1"/>
  <c r="J24" i="1"/>
  <c r="I24" i="1"/>
  <c r="H24" i="1"/>
  <c r="G24" i="1"/>
  <c r="G22" i="1"/>
  <c r="H22" i="1" s="1"/>
  <c r="I22" i="1" s="1"/>
  <c r="J22" i="1" s="1"/>
  <c r="J20" i="1"/>
  <c r="J19" i="1"/>
  <c r="J18" i="1"/>
  <c r="J17" i="1"/>
  <c r="J16" i="1"/>
  <c r="I20" i="1"/>
  <c r="I19" i="1"/>
  <c r="I18" i="1"/>
  <c r="I17" i="1"/>
  <c r="I16" i="1"/>
  <c r="H20" i="1"/>
  <c r="H19" i="1"/>
  <c r="H18" i="1"/>
  <c r="H17" i="1"/>
  <c r="H16" i="1"/>
  <c r="G21" i="1"/>
  <c r="H21" i="1" s="1"/>
  <c r="I21" i="1" s="1"/>
  <c r="J21" i="1" s="1"/>
  <c r="G20" i="1"/>
  <c r="G19" i="1"/>
  <c r="G18" i="1"/>
  <c r="G17" i="1"/>
  <c r="G16" i="1"/>
  <c r="J14" i="1"/>
  <c r="I14" i="1"/>
  <c r="H14" i="1"/>
  <c r="G14" i="1"/>
  <c r="J13" i="1"/>
  <c r="I13" i="1"/>
  <c r="H13" i="1"/>
  <c r="G13" i="1"/>
  <c r="H12" i="1"/>
  <c r="I12" i="1" s="1"/>
  <c r="J12" i="1" s="1"/>
  <c r="G12" i="1"/>
  <c r="J11" i="1"/>
  <c r="I11" i="1"/>
  <c r="H11" i="1"/>
  <c r="G11" i="1"/>
  <c r="F47" i="1" l="1"/>
  <c r="F45" i="1" s="1"/>
  <c r="J81" i="1" l="1"/>
  <c r="I81" i="1"/>
  <c r="H81" i="1"/>
  <c r="G81" i="1"/>
  <c r="F81" i="1"/>
  <c r="J63" i="1"/>
  <c r="J61" i="1" s="1"/>
  <c r="I63" i="1"/>
  <c r="I61" i="1" s="1"/>
  <c r="H63" i="1"/>
  <c r="H61" i="1" s="1"/>
  <c r="G63" i="1"/>
  <c r="G61" i="1" s="1"/>
  <c r="F63" i="1"/>
  <c r="F61" i="1" s="1"/>
  <c r="J15" i="1"/>
  <c r="I15" i="1"/>
  <c r="H15" i="1"/>
  <c r="G15" i="1"/>
  <c r="F15" i="1"/>
  <c r="L17" i="2" l="1"/>
  <c r="K17" i="2"/>
  <c r="J17" i="2"/>
  <c r="I17" i="2"/>
  <c r="G17" i="2"/>
  <c r="M24" i="2" l="1"/>
  <c r="F34" i="1"/>
  <c r="F25" i="1"/>
  <c r="F23" i="1" s="1"/>
  <c r="F10" i="1" s="1"/>
  <c r="J47" i="1"/>
  <c r="J45" i="1" s="1"/>
  <c r="J102" i="1"/>
  <c r="J77" i="1"/>
  <c r="J95" i="1"/>
  <c r="L24" i="2"/>
  <c r="I47" i="1"/>
  <c r="I45" i="1" s="1"/>
  <c r="I102" i="1"/>
  <c r="I77" i="1"/>
  <c r="I95" i="1"/>
  <c r="K24" i="2"/>
  <c r="H47" i="1"/>
  <c r="H45" i="1" s="1"/>
  <c r="H102" i="1"/>
  <c r="H77" i="1"/>
  <c r="H95" i="1"/>
  <c r="J24" i="2"/>
  <c r="G47" i="1"/>
  <c r="G45" i="1" s="1"/>
  <c r="G102" i="1"/>
  <c r="G77" i="1"/>
  <c r="G95" i="1"/>
  <c r="I24" i="2"/>
  <c r="F102" i="1"/>
  <c r="F77" i="1"/>
  <c r="G24" i="2"/>
  <c r="G25" i="1"/>
  <c r="G23" i="1" s="1"/>
  <c r="I34" i="1"/>
  <c r="I30" i="1"/>
  <c r="I25" i="1"/>
  <c r="I23" i="1" s="1"/>
  <c r="G34" i="1"/>
  <c r="H34" i="1"/>
  <c r="J34" i="1"/>
  <c r="G30" i="1"/>
  <c r="H30" i="1"/>
  <c r="J30" i="1"/>
  <c r="H25" i="1"/>
  <c r="H23" i="1" s="1"/>
  <c r="J25" i="1"/>
  <c r="J23" i="1" s="1"/>
  <c r="J10" i="1" s="1"/>
  <c r="F95" i="1"/>
  <c r="G15" i="2" s="1"/>
  <c r="F30" i="1"/>
  <c r="G9" i="2" l="1"/>
  <c r="L15" i="2"/>
  <c r="L19" i="2" s="1"/>
  <c r="J74" i="1"/>
  <c r="J107" i="1" s="1"/>
  <c r="I10" i="1"/>
  <c r="I52" i="1" s="1"/>
  <c r="G10" i="1"/>
  <c r="G52" i="1" s="1"/>
  <c r="G74" i="1"/>
  <c r="G107" i="1" s="1"/>
  <c r="L11" i="2"/>
  <c r="J52" i="1"/>
  <c r="H10" i="1"/>
  <c r="H52" i="1" s="1"/>
  <c r="K11" i="2"/>
  <c r="F74" i="1"/>
  <c r="F107" i="1" s="1"/>
  <c r="J11" i="2"/>
  <c r="I11" i="2"/>
  <c r="G11" i="2"/>
  <c r="J15" i="2"/>
  <c r="J19" i="2" s="1"/>
  <c r="K15" i="2"/>
  <c r="K19" i="2" s="1"/>
  <c r="F52" i="1"/>
  <c r="K9" i="2"/>
  <c r="L9" i="2"/>
  <c r="I9" i="2"/>
  <c r="J9" i="2"/>
  <c r="I15" i="2"/>
  <c r="I19" i="2" s="1"/>
  <c r="G19" i="2"/>
  <c r="H74" i="1"/>
  <c r="H107" i="1" s="1"/>
  <c r="I74" i="1"/>
  <c r="I107" i="1" s="1"/>
  <c r="I13" i="2" l="1"/>
  <c r="I22" i="2" s="1"/>
  <c r="I26" i="2" s="1"/>
  <c r="K13" i="2"/>
  <c r="K22" i="2" s="1"/>
  <c r="K26" i="2" s="1"/>
  <c r="G13" i="2"/>
  <c r="G22" i="2" s="1"/>
  <c r="G26" i="2" s="1"/>
  <c r="M9" i="2"/>
  <c r="L13" i="2"/>
  <c r="L22" i="2" s="1"/>
  <c r="L26" i="2" s="1"/>
  <c r="M11" i="2"/>
  <c r="M19" i="2"/>
  <c r="J13" i="2"/>
  <c r="J22" i="2" s="1"/>
  <c r="J26" i="2" s="1"/>
  <c r="M13" i="2" l="1"/>
  <c r="M22" i="2" s="1"/>
  <c r="M26" i="2" s="1"/>
</calcChain>
</file>

<file path=xl/sharedStrings.xml><?xml version="1.0" encoding="utf-8"?>
<sst xmlns="http://schemas.openxmlformats.org/spreadsheetml/2006/main" count="127" uniqueCount="122">
  <si>
    <t>MEERJARENBEGROTING 2021-2025</t>
  </si>
  <si>
    <t>* Gekleurde cellen bevatten formules: gelieve deze niet aan te passen.</t>
  </si>
  <si>
    <t>** Overeenkomstig het K.B. moeten de rekeningen van de minimumindeling van een algemeen rekeningenstelsel die voor een vereniging of stichting niet dienstig zijn, niet in haar rekeningenstelsel worden vermeld.</t>
  </si>
  <si>
    <r>
      <t xml:space="preserve">*** </t>
    </r>
    <r>
      <rPr>
        <b/>
        <i/>
        <sz val="10"/>
        <color rgb="FF0070C0"/>
        <rFont val="Calibri"/>
        <family val="2"/>
        <scheme val="minor"/>
      </rPr>
      <t>Blauw</t>
    </r>
    <r>
      <rPr>
        <i/>
        <sz val="10"/>
        <color theme="1"/>
        <rFont val="Calibri"/>
        <family val="2"/>
        <scheme val="minor"/>
      </rPr>
      <t>= bovenop minimum indeling algemeen rekeningstelsel vzw's</t>
    </r>
  </si>
  <si>
    <t>UITGAVEN</t>
  </si>
  <si>
    <t>Handelsgoederen, grond- en hulpstoffen</t>
  </si>
  <si>
    <t>Diensten en diverse goederen</t>
  </si>
  <si>
    <t>Huisvestingskosten</t>
  </si>
  <si>
    <t>Secretariaatskosten</t>
  </si>
  <si>
    <t>Andere organisatiekosten</t>
  </si>
  <si>
    <t>Opleidingen, informatie, documentatie en abonnementen</t>
  </si>
  <si>
    <t>Werkingskosten</t>
  </si>
  <si>
    <t>Activiteiten, acties, vormingen, trainingen en workshops (sociaal-culturele werking)</t>
  </si>
  <si>
    <t>Residentiële activiteiten, acties, vormingen, trainingen en workshops (sociaal-culturele werking)</t>
  </si>
  <si>
    <t>Evenementen en festivals (sociaal-culturele werking)</t>
  </si>
  <si>
    <t>Dienstverlening (sociaal-culturele werking)</t>
  </si>
  <si>
    <t>Andere werkingskosten (sociaal-culturele werking)</t>
  </si>
  <si>
    <t>Werkingskosten andere dan sociaal-culturele werking</t>
  </si>
  <si>
    <t>Promotie</t>
  </si>
  <si>
    <t>Vergoedingen aan derden</t>
  </si>
  <si>
    <t>Forfaitaire vergoedingen vrijwilligers</t>
  </si>
  <si>
    <t>Diensten op zelfstandige basis</t>
  </si>
  <si>
    <t>Ondersteunende diensten op zelfstandige basis</t>
  </si>
  <si>
    <t>Inhoudelijke diensten op zelfstandige basis</t>
  </si>
  <si>
    <t>Uitzendpersoneel en personen die ter beschikking worden gesteld van de vereniging</t>
  </si>
  <si>
    <t>Bezoldigingen, premies voor buitenwettelijke verzekeringen, ouderdoms- en overlevingspensioenen van bestuurders, zaakvoerders en werkende vennoten, die niet worden toegekend krachtens een arbeidscontract</t>
  </si>
  <si>
    <t>Bezoldigingen, sociale lasten en pensioenen</t>
  </si>
  <si>
    <t>Bezoldigingen en rechtstreekse sociale voordelen</t>
  </si>
  <si>
    <t>Werkgeversbijdragen voor sociale verzekering (RSZ)</t>
  </si>
  <si>
    <t>622-624</t>
  </si>
  <si>
    <t>Andere personeelskosten</t>
  </si>
  <si>
    <t>Afschrijvingen, waardeverminderingen en voorzieningen voor risico's en kosten</t>
  </si>
  <si>
    <t>Afschrijvingen en waardeverminderingen op vaste activa - toevoeging</t>
  </si>
  <si>
    <t>631-634</t>
  </si>
  <si>
    <t>Waardeverminderingen op voorraden, bestellingen in uitvoering, handelsvorderingen op meer dan één jaar en op ten hoogste één jaar</t>
  </si>
  <si>
    <t>Voorzieningen voor pensioenen en soortgelijke verplichtingen</t>
  </si>
  <si>
    <t>Voorzieningen voor grote herstellingswerken en grote onderhoudswerken</t>
  </si>
  <si>
    <t>Voorzieningen voor andere risico's en kosten</t>
  </si>
  <si>
    <t>Voorzieningen voor terug te betalen subsidies en legaten en voor schenkingen met terugnemingsrecht</t>
  </si>
  <si>
    <t>Andere bedrijfskosten</t>
  </si>
  <si>
    <t>Financiële kosten</t>
  </si>
  <si>
    <t>Uitzonderlijke kosten</t>
  </si>
  <si>
    <t>Belastingen</t>
  </si>
  <si>
    <t>Resultaatsverwerking</t>
  </si>
  <si>
    <t>Overgedragen negatief resultaat van het vorig boekjaar</t>
  </si>
  <si>
    <t>Overboeking naar de bestemde fondsen</t>
  </si>
  <si>
    <t>Overboeking naar fondsen bestemd voor investeringen</t>
  </si>
  <si>
    <t>Overboeking naar fondsen bestemd voor sociaal passief</t>
  </si>
  <si>
    <t>Overboeking naar andere bestemde fondsen</t>
  </si>
  <si>
    <t>Over te dragen positief resultaat</t>
  </si>
  <si>
    <t>TOTAAL UITGAVEN</t>
  </si>
  <si>
    <t>INKOMSTEN</t>
  </si>
  <si>
    <t>Omzet</t>
  </si>
  <si>
    <r>
      <t>Verkopen en dienstprestaties</t>
    </r>
    <r>
      <rPr>
        <sz val="9"/>
        <color rgb="FF0070C0"/>
        <rFont val="Calibri"/>
        <family val="2"/>
        <scheme val="minor"/>
      </rPr>
      <t xml:space="preserve"> (publicaties, cd's)</t>
    </r>
  </si>
  <si>
    <r>
      <t>Verkopen en dienstprestaties</t>
    </r>
    <r>
      <rPr>
        <sz val="9"/>
        <color rgb="FF0070C0"/>
        <rFont val="Calibri"/>
        <family val="2"/>
        <scheme val="minor"/>
      </rPr>
      <t xml:space="preserve"> </t>
    </r>
  </si>
  <si>
    <t>Activiteiten, acties, vormingen, trainingen en workshops - (sociaal-culturele werking)</t>
  </si>
  <si>
    <t>Andere (sociaal-culturele werking)</t>
  </si>
  <si>
    <t>Verkopen en dienstprestaties (andere dan sociaal-culturele werking)</t>
  </si>
  <si>
    <r>
      <t>Verkopen en dienstprestaties</t>
    </r>
    <r>
      <rPr>
        <sz val="9"/>
        <color rgb="FF0070C0"/>
        <rFont val="Calibri"/>
        <family val="2"/>
        <scheme val="minor"/>
      </rPr>
      <t xml:space="preserve"> (sponsoring)</t>
    </r>
  </si>
  <si>
    <t>Toegekende kortingen, ristorno's en rabatten</t>
  </si>
  <si>
    <t>Wijzigingen van de voorraad en bestellingen in uitvoering</t>
  </si>
  <si>
    <r>
      <t>Geproduceerde vaste activa</t>
    </r>
    <r>
      <rPr>
        <b/>
        <sz val="9"/>
        <color rgb="FF0070C0"/>
        <rFont val="Calibri"/>
        <family val="2"/>
        <scheme val="minor"/>
      </rPr>
      <t xml:space="preserve"> </t>
    </r>
  </si>
  <si>
    <t>Lidgeld, schenkingen, legaten en subsidies</t>
  </si>
  <si>
    <t>Lidgeld werkelijke leden</t>
  </si>
  <si>
    <t>Lidgeld toegetreden leden</t>
  </si>
  <si>
    <t>732-735</t>
  </si>
  <si>
    <t>Schenkingen en legaten</t>
  </si>
  <si>
    <t>Tussenkomst van derden in het verlies</t>
  </si>
  <si>
    <t>Kapitaal- en interestsubsidies</t>
  </si>
  <si>
    <t>Exploitatiesubsidies</t>
  </si>
  <si>
    <t>Meerjarige structurele werkingssubsidie Vlaamse Gemeenschap (Departement CJM - team sociaal-cultureel volwassenenwerk)</t>
  </si>
  <si>
    <t>Subsidie Vlaams Intersectoraal Akkoord (VIA)</t>
  </si>
  <si>
    <t xml:space="preserve">Projectsubsidie decreet sociaal-cultureel volwassenenwerk </t>
  </si>
  <si>
    <t>Meerjarige structurele werkingssubsidie Vlaamse Gemeenschap (overige teams departement CJM)</t>
  </si>
  <si>
    <t>Projectsubsidie Vlaamse Gemeenschap (overige teams departement CJM)</t>
  </si>
  <si>
    <t>Meerjarige structurele werkingssubsidie Vlaamse Gemeenschap (overige beleidsdomeinen)
(overige beleidsdomeinen)</t>
  </si>
  <si>
    <t>Projectsubsidie Vlaamse Gemeenschap (overige beleidsdomeinen)</t>
  </si>
  <si>
    <t>Subsidie Gemeente</t>
  </si>
  <si>
    <t>Subsidie Provincie</t>
  </si>
  <si>
    <t>Subsidie VGC</t>
  </si>
  <si>
    <t>Federale subsidie</t>
  </si>
  <si>
    <t>Europese subsidie</t>
  </si>
  <si>
    <t>Andere subsidies</t>
  </si>
  <si>
    <t>Compenserende bedragen ter vermindering van de loonkost</t>
  </si>
  <si>
    <t>Toelage Fonds Sociale Maribel</t>
  </si>
  <si>
    <t>Vergoedingen geregulariseerde DAC-werknemers</t>
  </si>
  <si>
    <t>Overige compenserende bedragen ter vermindering van de loonkost</t>
  </si>
  <si>
    <t>Overige bedrijfsopbrengsten</t>
  </si>
  <si>
    <t>Financiële opbrengsten</t>
  </si>
  <si>
    <t>Uitzonderlijke opbrengsten</t>
  </si>
  <si>
    <t>Overgedragen positief resultaat van het vorige boekjaar</t>
  </si>
  <si>
    <t>Onttrekking aan de bestemde fondsen</t>
  </si>
  <si>
    <t>Onttrekking aan fondsen van de vereniging</t>
  </si>
  <si>
    <t>Over te dragen negatief resultaat</t>
  </si>
  <si>
    <t>TOTAAL INKOMSTEN</t>
  </si>
  <si>
    <t>Meerjarenplanning 2021-2025: Reserves</t>
  </si>
  <si>
    <t>De grijze cellen bevatten formules: gelieve deze niet aan te passen.</t>
  </si>
  <si>
    <t>De oranje cellen moeten enkel worden ingevuld als er meer reserves zouden worden opgebouwd dan toegestaan (20% per jaar en 50% over de hele beleidsperiode)</t>
  </si>
  <si>
    <t>Conform art.5 §3 van het Besluit van de Vlaamse Regering betreffende de algemene regels inzake subsidiëring mag er jaarlijks maximaal 20% van het subsidiebedrag worden aangewend voor de aanleg van reserves. Hetzelfde artikel bepaalt dat de totale gecumuleerde reserve maximaal 50% van het subsidiebedrag van de jaarlijkse subsidie-enveloppe mag bedragen. Dit artikel bepaalt ook dat afwijking van deze maximumpercentages enkel kan in het besluit tot toekenning van de subsidie, en dit mits motivering door de subsidiërende overheid. Indien uw organisatie hiervan gebruik wil maken, moet u dit met andere woorden vooraf aangeven.</t>
  </si>
  <si>
    <t>Beleidsperiode</t>
  </si>
  <si>
    <t>Nettoresultaat</t>
  </si>
  <si>
    <t>Resultaatsverwerking uitgavenzijde (69) verminderd met resultaatsverwerking inkomstenzijde (79)</t>
  </si>
  <si>
    <t>Eigen inkomsten van de organisatie:</t>
  </si>
  <si>
    <t>Som van rekeningen 70, 71, 72, 730-731, 732-735, 74, 75 en 76</t>
  </si>
  <si>
    <t>Reserve opgebouwd met subsidies:</t>
  </si>
  <si>
    <t>netto-resultaat verminderd met de eigen inkomsten van de organisatie</t>
  </si>
  <si>
    <t xml:space="preserve">Inkomsten van de organisatie uit subsidies </t>
  </si>
  <si>
    <t xml:space="preserve">Som van rekeningen 736, 737 en 738 </t>
  </si>
  <si>
    <t>Inkomsten van de organisatie uit subsidies SCVW</t>
  </si>
  <si>
    <t>post 73700 van de afrekening</t>
  </si>
  <si>
    <t>Aandeel subsidies SCVW in totale subsidies</t>
  </si>
  <si>
    <t>Reserve opgebouwd met subsidies SCVW:</t>
  </si>
  <si>
    <t>Maximaal toegestane reserves</t>
  </si>
  <si>
    <t>20% van de jaarlijkse inkomsten van de organisatie uit subsidies SCVW - 50% van een jaarlijkse subsidie-enveloppe over de ganse beleidsperiode</t>
  </si>
  <si>
    <t>Resterend reservebedrag</t>
  </si>
  <si>
    <t>Reserveopbouw: vraag om af te wijken van het maximumpercentage</t>
  </si>
  <si>
    <t>Hierbij vraag ik toestemming om af te wijken van het maximumpercentage m.b.t. de reserveopbouw:</t>
  </si>
  <si>
    <t>Jaar</t>
  </si>
  <si>
    <t>Bedrag</t>
  </si>
  <si>
    <t>Motivering</t>
  </si>
  <si>
    <t>2021-2025</t>
  </si>
  <si>
    <t>In dit blad kan u de volledige werking van uw organisatie en/of de  werking van de verschillende onderdelen van uw organisatie (consolidatie) in kaart brengen - cfr pagina 3 handleiding.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</si>
</sst>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0.00\ &quot;€&quot;"/>
  </numFmts>
  <fonts count="26" x14ac:knownFonts="1">
    <font>
      <sz val="11"/>
      <color theme="1"/>
      <name val="Calibri"/>
      <family val="2"/>
      <scheme val="minor"/>
    </font>
    <font>
      <i/>
      <sz val="11"/>
      <color theme="1"/>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i/>
      <sz val="10"/>
      <color theme="1"/>
      <name val="Calibri"/>
      <family val="2"/>
      <scheme val="minor"/>
    </font>
    <font>
      <b/>
      <i/>
      <sz val="10"/>
      <color rgb="FF0070C0"/>
      <name val="Calibri"/>
      <family val="2"/>
      <scheme val="minor"/>
    </font>
    <font>
      <b/>
      <sz val="10"/>
      <color rgb="FFFF0000"/>
      <name val="Calibri"/>
      <family val="2"/>
      <scheme val="minor"/>
    </font>
    <font>
      <sz val="10"/>
      <color rgb="FF0000FF"/>
      <name val="Calibri"/>
      <family val="2"/>
      <scheme val="minor"/>
    </font>
    <font>
      <b/>
      <i/>
      <sz val="12"/>
      <color theme="1"/>
      <name val="Calibri"/>
      <family val="2"/>
      <scheme val="minor"/>
    </font>
    <font>
      <i/>
      <sz val="12"/>
      <color theme="1"/>
      <name val="Calibri"/>
      <family val="2"/>
      <scheme val="minor"/>
    </font>
    <font>
      <b/>
      <i/>
      <sz val="12"/>
      <name val="Calibri"/>
      <family val="2"/>
      <scheme val="minor"/>
    </font>
    <font>
      <b/>
      <sz val="9"/>
      <name val="Calibri"/>
      <family val="2"/>
      <scheme val="minor"/>
    </font>
    <font>
      <sz val="9"/>
      <name val="Calibri"/>
      <family val="2"/>
      <scheme val="minor"/>
    </font>
    <font>
      <sz val="9"/>
      <color theme="1"/>
      <name val="Calibri"/>
      <family val="2"/>
      <scheme val="minor"/>
    </font>
    <font>
      <sz val="9"/>
      <color rgb="FF0070C0"/>
      <name val="Calibri"/>
      <family val="2"/>
      <scheme val="minor"/>
    </font>
    <font>
      <sz val="9"/>
      <color rgb="FF0000FF"/>
      <name val="Calibri"/>
      <family val="2"/>
      <scheme val="minor"/>
    </font>
    <font>
      <sz val="9"/>
      <color theme="0"/>
      <name val="Calibri"/>
      <family val="2"/>
      <scheme val="minor"/>
    </font>
    <font>
      <b/>
      <sz val="9"/>
      <color rgb="FF0070C0"/>
      <name val="Calibri"/>
      <family val="2"/>
      <scheme val="minor"/>
    </font>
    <font>
      <b/>
      <sz val="10"/>
      <color rgb="FFFF0000"/>
      <name val="Arial"/>
      <family val="2"/>
    </font>
    <font>
      <sz val="10"/>
      <color theme="1"/>
      <name val="Arial"/>
      <family val="2"/>
    </font>
    <font>
      <u/>
      <sz val="11"/>
      <color theme="1"/>
      <name val="Calibri"/>
      <family val="2"/>
      <scheme val="minor"/>
    </font>
    <font>
      <sz val="11"/>
      <color rgb="FFFF0000"/>
      <name val="Calibri"/>
      <family val="2"/>
      <scheme val="minor"/>
    </font>
    <font>
      <b/>
      <sz val="12"/>
      <color rgb="FFFF0000"/>
      <name val="Calibri"/>
      <family val="2"/>
      <scheme val="minor"/>
    </font>
    <font>
      <b/>
      <sz val="11"/>
      <color rgb="FFFF0000"/>
      <name val="Calibri"/>
      <family val="2"/>
      <scheme val="minor"/>
    </font>
    <font>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6F0CA"/>
        <bgColor indexed="64"/>
      </patternFill>
    </fill>
    <fill>
      <patternFill patternType="solid">
        <fgColor rgb="FFE7D9E3"/>
        <bgColor indexed="64"/>
      </patternFill>
    </fill>
    <fill>
      <patternFill patternType="solid">
        <fgColor theme="3" tint="0.79998168889431442"/>
        <bgColor indexed="64"/>
      </patternFill>
    </fill>
    <fill>
      <patternFill patternType="solid">
        <fgColor rgb="FFFFFFFF"/>
        <bgColor indexed="64"/>
      </patternFill>
    </fill>
    <fill>
      <patternFill patternType="solid">
        <fgColor rgb="FFD6DCE4"/>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indexed="64"/>
      </right>
      <top/>
      <bottom/>
      <diagonal/>
    </border>
  </borders>
  <cellStyleXfs count="2">
    <xf numFmtId="0" fontId="0" fillId="0" borderId="0"/>
    <xf numFmtId="9" fontId="25" fillId="0" borderId="0" applyFont="0" applyFill="0" applyBorder="0" applyAlignment="0" applyProtection="0"/>
  </cellStyleXfs>
  <cellXfs count="200">
    <xf numFmtId="0" fontId="0" fillId="0" borderId="0" xfId="0"/>
    <xf numFmtId="0" fontId="0" fillId="0" borderId="0" xfId="0" applyFont="1"/>
    <xf numFmtId="0" fontId="1" fillId="0" borderId="0" xfId="0" applyFont="1"/>
    <xf numFmtId="0" fontId="4" fillId="0" borderId="0" xfId="0" applyFont="1"/>
    <xf numFmtId="0" fontId="5" fillId="0" borderId="0" xfId="0" applyFont="1"/>
    <xf numFmtId="0" fontId="7" fillId="0" borderId="0" xfId="0" applyFont="1"/>
    <xf numFmtId="0" fontId="8" fillId="0" borderId="0" xfId="0" applyFont="1"/>
    <xf numFmtId="0" fontId="8" fillId="0" borderId="0" xfId="0" applyFont="1" applyAlignment="1">
      <alignment wrapText="1"/>
    </xf>
    <xf numFmtId="0" fontId="0" fillId="0" borderId="0" xfId="0" applyFont="1" applyAlignment="1">
      <alignment wrapText="1"/>
    </xf>
    <xf numFmtId="0" fontId="9" fillId="5" borderId="1" xfId="0" applyFont="1" applyFill="1" applyBorder="1"/>
    <xf numFmtId="0" fontId="14" fillId="0" borderId="0" xfId="0" applyFont="1"/>
    <xf numFmtId="0" fontId="0" fillId="0" borderId="0" xfId="0" applyProtection="1"/>
    <xf numFmtId="4" fontId="0" fillId="0" borderId="0" xfId="0" applyNumberFormat="1" applyProtection="1"/>
    <xf numFmtId="0" fontId="0" fillId="6" borderId="1" xfId="0" applyFill="1" applyBorder="1" applyProtection="1"/>
    <xf numFmtId="0" fontId="0" fillId="0" borderId="0" xfId="0" applyFill="1" applyBorder="1" applyAlignment="1" applyProtection="1">
      <alignment horizontal="left"/>
    </xf>
    <xf numFmtId="0" fontId="1" fillId="0" borderId="0" xfId="0" applyFont="1" applyFill="1" applyBorder="1" applyAlignment="1" applyProtection="1">
      <alignment horizontal="left"/>
    </xf>
    <xf numFmtId="0" fontId="0" fillId="0" borderId="0" xfId="0" applyAlignment="1" applyProtection="1">
      <alignment horizontal="left"/>
    </xf>
    <xf numFmtId="0" fontId="1" fillId="0" borderId="0" xfId="0" applyFont="1" applyProtection="1"/>
    <xf numFmtId="0" fontId="21" fillId="0" borderId="0" xfId="0" applyFont="1" applyFill="1" applyBorder="1" applyAlignment="1" applyProtection="1">
      <alignment horizontal="left"/>
    </xf>
    <xf numFmtId="0" fontId="0" fillId="0" borderId="1" xfId="0" applyBorder="1"/>
    <xf numFmtId="0" fontId="24" fillId="0" borderId="1" xfId="0" applyFont="1" applyBorder="1" applyAlignment="1">
      <alignment horizontal="right"/>
    </xf>
    <xf numFmtId="0" fontId="24" fillId="0" borderId="1" xfId="0" applyFont="1" applyBorder="1"/>
    <xf numFmtId="165" fontId="0" fillId="8" borderId="14" xfId="0" applyNumberFormat="1" applyFill="1" applyBorder="1"/>
    <xf numFmtId="165" fontId="0" fillId="0" borderId="0" xfId="0" applyNumberFormat="1" applyFill="1" applyBorder="1" applyAlignment="1" applyProtection="1">
      <alignment horizontal="right"/>
    </xf>
    <xf numFmtId="165" fontId="0" fillId="0" borderId="0" xfId="0" applyNumberFormat="1"/>
    <xf numFmtId="165" fontId="0" fillId="7" borderId="0" xfId="0" applyNumberFormat="1" applyFill="1" applyBorder="1" applyAlignment="1" applyProtection="1">
      <alignment horizontal="right" wrapText="1"/>
    </xf>
    <xf numFmtId="165" fontId="0" fillId="7" borderId="0" xfId="0" applyNumberFormat="1" applyFill="1" applyBorder="1" applyAlignment="1" applyProtection="1">
      <alignment horizontal="right"/>
    </xf>
    <xf numFmtId="165" fontId="21" fillId="0" borderId="0" xfId="0" applyNumberFormat="1" applyFont="1" applyFill="1" applyBorder="1" applyAlignment="1" applyProtection="1">
      <alignment horizontal="right"/>
    </xf>
    <xf numFmtId="165" fontId="0" fillId="0" borderId="0" xfId="0" applyNumberFormat="1" applyProtection="1"/>
    <xf numFmtId="0" fontId="0" fillId="0" borderId="0" xfId="0" applyFill="1"/>
    <xf numFmtId="165" fontId="0" fillId="8" borderId="15" xfId="0" applyNumberFormat="1" applyFill="1" applyBorder="1"/>
    <xf numFmtId="0" fontId="0" fillId="0" borderId="0" xfId="0" applyFill="1" applyBorder="1"/>
    <xf numFmtId="165" fontId="0" fillId="0" borderId="0" xfId="0" applyNumberFormat="1" applyFill="1" applyBorder="1"/>
    <xf numFmtId="165" fontId="0" fillId="8" borderId="1" xfId="0" applyNumberFormat="1" applyFill="1" applyBorder="1"/>
    <xf numFmtId="9" fontId="0" fillId="8" borderId="14" xfId="1" applyFont="1" applyFill="1" applyBorder="1"/>
    <xf numFmtId="9" fontId="0" fillId="8" borderId="15" xfId="1" applyFont="1" applyFill="1" applyBorder="1"/>
    <xf numFmtId="9" fontId="0" fillId="8" borderId="1" xfId="1" applyFont="1" applyFill="1" applyBorder="1"/>
    <xf numFmtId="0" fontId="0" fillId="0" borderId="1" xfId="0" applyBorder="1" applyAlignment="1">
      <alignment horizontal="right"/>
    </xf>
    <xf numFmtId="0" fontId="12" fillId="4" borderId="9" xfId="0" applyFont="1" applyFill="1" applyBorder="1" applyAlignment="1" applyProtection="1">
      <alignment vertical="top"/>
    </xf>
    <xf numFmtId="0" fontId="12" fillId="4" borderId="1" xfId="0" applyFont="1" applyFill="1" applyBorder="1" applyAlignment="1" applyProtection="1">
      <alignment vertical="top" wrapText="1"/>
    </xf>
    <xf numFmtId="0" fontId="14" fillId="0" borderId="0" xfId="0" applyFont="1" applyBorder="1" applyAlignment="1" applyProtection="1">
      <alignment vertical="top"/>
    </xf>
    <xf numFmtId="0" fontId="13" fillId="0" borderId="1" xfId="0" applyFont="1" applyBorder="1" applyAlignment="1" applyProtection="1">
      <alignment horizontal="right" vertical="top" wrapText="1"/>
    </xf>
    <xf numFmtId="0" fontId="13" fillId="3" borderId="1" xfId="0" applyFont="1" applyFill="1" applyBorder="1" applyAlignment="1" applyProtection="1">
      <alignment vertical="top" wrapText="1"/>
    </xf>
    <xf numFmtId="0" fontId="16" fillId="0" borderId="5" xfId="0" applyFont="1" applyBorder="1" applyAlignment="1" applyProtection="1">
      <alignment horizontal="right" vertical="top" wrapText="1"/>
    </xf>
    <xf numFmtId="0" fontId="16" fillId="0" borderId="0" xfId="0" applyFont="1" applyBorder="1" applyAlignment="1" applyProtection="1">
      <alignment horizontal="right" vertical="top" wrapText="1"/>
    </xf>
    <xf numFmtId="0" fontId="16" fillId="0" borderId="6" xfId="0" applyFont="1" applyBorder="1" applyAlignment="1" applyProtection="1">
      <alignment horizontal="right" vertical="top" wrapText="1"/>
    </xf>
    <xf numFmtId="0" fontId="17" fillId="0" borderId="6" xfId="0" applyFont="1" applyBorder="1" applyAlignment="1" applyProtection="1">
      <alignment horizontal="right" vertical="top" wrapText="1"/>
    </xf>
    <xf numFmtId="0" fontId="16" fillId="0" borderId="7" xfId="0" applyFont="1" applyBorder="1" applyAlignment="1" applyProtection="1">
      <alignment horizontal="right" vertical="top" wrapText="1"/>
    </xf>
    <xf numFmtId="0" fontId="16" fillId="0" borderId="7" xfId="0" applyFont="1" applyBorder="1" applyAlignment="1" applyProtection="1">
      <alignment vertical="top" wrapText="1"/>
    </xf>
    <xf numFmtId="0" fontId="16" fillId="0" borderId="8" xfId="0" applyFont="1" applyBorder="1" applyAlignment="1" applyProtection="1">
      <alignment vertical="top" wrapText="1"/>
    </xf>
    <xf numFmtId="0" fontId="12" fillId="4" borderId="1" xfId="0" applyFont="1" applyFill="1" applyBorder="1" applyAlignment="1" applyProtection="1">
      <alignment vertical="top"/>
    </xf>
    <xf numFmtId="0" fontId="13" fillId="0" borderId="0" xfId="0" applyFont="1" applyBorder="1" applyAlignment="1" applyProtection="1">
      <alignment vertical="top"/>
    </xf>
    <xf numFmtId="0" fontId="4" fillId="0" borderId="0" xfId="0" applyFont="1" applyProtection="1"/>
    <xf numFmtId="0" fontId="2" fillId="4" borderId="1" xfId="0" applyFont="1" applyFill="1" applyBorder="1" applyAlignment="1" applyProtection="1">
      <alignment vertical="top"/>
    </xf>
    <xf numFmtId="0" fontId="14" fillId="0" borderId="0" xfId="0" applyFont="1" applyAlignment="1" applyProtection="1">
      <alignment vertical="top"/>
    </xf>
    <xf numFmtId="0" fontId="14" fillId="0" borderId="9" xfId="0" applyFont="1" applyBorder="1" applyAlignment="1" applyProtection="1">
      <alignment horizontal="right" vertical="top"/>
    </xf>
    <xf numFmtId="0" fontId="14" fillId="3" borderId="10" xfId="0" applyFont="1" applyFill="1" applyBorder="1" applyAlignment="1" applyProtection="1">
      <alignment horizontal="right" vertical="top"/>
    </xf>
    <xf numFmtId="0" fontId="14" fillId="0" borderId="7" xfId="0" applyFont="1" applyBorder="1" applyAlignment="1" applyProtection="1">
      <alignment horizontal="right" vertical="top"/>
    </xf>
    <xf numFmtId="0" fontId="14" fillId="0" borderId="6" xfId="0" applyFont="1" applyBorder="1" applyAlignment="1" applyProtection="1">
      <alignment horizontal="right" vertical="top"/>
    </xf>
    <xf numFmtId="0" fontId="14" fillId="0" borderId="8" xfId="0" applyFont="1" applyBorder="1" applyAlignment="1" applyProtection="1">
      <alignment horizontal="right" vertical="top"/>
    </xf>
    <xf numFmtId="0" fontId="14" fillId="0" borderId="1" xfId="0" applyFont="1" applyBorder="1" applyAlignment="1" applyProtection="1">
      <alignment horizontal="right" vertical="top"/>
    </xf>
    <xf numFmtId="0" fontId="14" fillId="2" borderId="1" xfId="0" applyFont="1" applyFill="1" applyBorder="1" applyAlignment="1" applyProtection="1">
      <alignment horizontal="right" vertical="top"/>
    </xf>
    <xf numFmtId="0" fontId="14" fillId="3" borderId="1" xfId="0" applyFont="1" applyFill="1" applyBorder="1" applyAlignment="1" applyProtection="1">
      <alignment horizontal="right" vertical="top" wrapText="1"/>
    </xf>
    <xf numFmtId="0" fontId="14" fillId="0" borderId="0" xfId="0" applyFont="1" applyBorder="1" applyAlignment="1" applyProtection="1">
      <alignment horizontal="right" vertical="top" wrapText="1"/>
    </xf>
    <xf numFmtId="0" fontId="14" fillId="0" borderId="0" xfId="0" applyFont="1" applyBorder="1" applyAlignment="1" applyProtection="1">
      <alignment horizontal="right" vertical="top"/>
    </xf>
    <xf numFmtId="0" fontId="14" fillId="0" borderId="10" xfId="0" applyFont="1" applyBorder="1" applyAlignment="1" applyProtection="1">
      <alignment horizontal="right" vertical="top"/>
    </xf>
    <xf numFmtId="0" fontId="14" fillId="3" borderId="1" xfId="0" applyFont="1" applyFill="1" applyBorder="1" applyAlignment="1" applyProtection="1">
      <alignment horizontal="right" vertical="top"/>
    </xf>
    <xf numFmtId="0" fontId="14" fillId="0" borderId="11" xfId="0" applyFont="1" applyBorder="1" applyAlignment="1" applyProtection="1">
      <alignment horizontal="right" vertical="top"/>
    </xf>
    <xf numFmtId="0" fontId="2" fillId="4" borderId="1" xfId="0" applyFont="1" applyFill="1" applyBorder="1" applyAlignment="1" applyProtection="1">
      <alignment horizontal="right" vertical="top"/>
    </xf>
    <xf numFmtId="164" fontId="0" fillId="9" borderId="1" xfId="0" applyNumberFormat="1" applyFill="1" applyBorder="1" applyProtection="1">
      <protection locked="0"/>
    </xf>
    <xf numFmtId="0" fontId="20" fillId="2" borderId="0" xfId="0" applyFont="1" applyFill="1" applyBorder="1" applyAlignment="1" applyProtection="1">
      <alignment horizontal="left" wrapText="1"/>
    </xf>
    <xf numFmtId="0" fontId="9" fillId="5" borderId="2" xfId="0" applyFont="1" applyFill="1" applyBorder="1" applyAlignment="1" applyProtection="1">
      <alignment vertical="top"/>
    </xf>
    <xf numFmtId="0" fontId="10" fillId="5" borderId="3" xfId="0" applyFont="1" applyFill="1" applyBorder="1" applyAlignment="1" applyProtection="1">
      <alignment vertical="top"/>
    </xf>
    <xf numFmtId="0" fontId="10" fillId="5" borderId="4" xfId="0" applyFont="1" applyFill="1" applyBorder="1" applyAlignment="1" applyProtection="1">
      <alignment vertical="top"/>
    </xf>
    <xf numFmtId="0" fontId="14" fillId="0" borderId="2" xfId="0" applyFont="1" applyFill="1" applyBorder="1" applyAlignment="1" applyProtection="1">
      <alignment vertical="top"/>
    </xf>
    <xf numFmtId="0" fontId="14" fillId="0" borderId="3" xfId="0" applyFont="1" applyFill="1" applyBorder="1" applyAlignment="1" applyProtection="1">
      <alignment vertical="top"/>
    </xf>
    <xf numFmtId="0" fontId="14" fillId="0" borderId="4" xfId="0" applyFont="1" applyFill="1" applyBorder="1" applyAlignment="1" applyProtection="1">
      <alignment vertical="top"/>
    </xf>
    <xf numFmtId="165" fontId="13" fillId="4" borderId="1" xfId="0" applyNumberFormat="1" applyFont="1" applyFill="1" applyBorder="1" applyAlignment="1">
      <alignment vertical="top"/>
    </xf>
    <xf numFmtId="165" fontId="14" fillId="0" borderId="9" xfId="0" applyNumberFormat="1" applyFont="1" applyBorder="1" applyAlignment="1" applyProtection="1">
      <alignment vertical="top"/>
      <protection locked="0"/>
    </xf>
    <xf numFmtId="165" fontId="14" fillId="0" borderId="1" xfId="0" applyNumberFormat="1" applyFont="1" applyBorder="1" applyProtection="1">
      <protection locked="0"/>
    </xf>
    <xf numFmtId="165" fontId="14" fillId="3" borderId="4" xfId="0" applyNumberFormat="1" applyFont="1" applyFill="1" applyBorder="1" applyAlignment="1">
      <alignment vertical="top" wrapText="1"/>
    </xf>
    <xf numFmtId="165" fontId="14" fillId="0" borderId="1" xfId="0" applyNumberFormat="1" applyFont="1" applyBorder="1" applyAlignment="1" applyProtection="1">
      <alignment vertical="top"/>
      <protection locked="0"/>
    </xf>
    <xf numFmtId="165" fontId="14" fillId="2" borderId="1" xfId="0" applyNumberFormat="1" applyFont="1" applyFill="1" applyBorder="1" applyAlignment="1" applyProtection="1">
      <alignment vertical="top"/>
      <protection locked="0"/>
    </xf>
    <xf numFmtId="165" fontId="14" fillId="0" borderId="1" xfId="0" applyNumberFormat="1" applyFont="1" applyFill="1" applyBorder="1" applyAlignment="1" applyProtection="1">
      <alignment vertical="top"/>
      <protection locked="0"/>
    </xf>
    <xf numFmtId="165" fontId="14" fillId="4" borderId="4" xfId="0" applyNumberFormat="1" applyFont="1" applyFill="1" applyBorder="1" applyAlignment="1">
      <alignment vertical="top"/>
    </xf>
    <xf numFmtId="165" fontId="14" fillId="3" borderId="4" xfId="0" applyNumberFormat="1" applyFont="1" applyFill="1" applyBorder="1" applyAlignment="1">
      <alignment vertical="top"/>
    </xf>
    <xf numFmtId="165" fontId="14" fillId="4" borderId="1" xfId="0" applyNumberFormat="1" applyFont="1" applyFill="1" applyBorder="1" applyAlignment="1">
      <alignment vertical="top"/>
    </xf>
    <xf numFmtId="165" fontId="10" fillId="5" borderId="4" xfId="0" applyNumberFormat="1" applyFont="1" applyFill="1" applyBorder="1" applyAlignment="1">
      <alignment vertical="top"/>
    </xf>
    <xf numFmtId="165" fontId="14" fillId="0" borderId="9" xfId="0" applyNumberFormat="1" applyFont="1" applyFill="1" applyBorder="1" applyAlignment="1" applyProtection="1">
      <alignment vertical="top"/>
      <protection locked="0"/>
    </xf>
    <xf numFmtId="165" fontId="14" fillId="3" borderId="1" xfId="0" applyNumberFormat="1" applyFont="1" applyFill="1" applyBorder="1" applyAlignment="1">
      <alignment vertical="top"/>
    </xf>
    <xf numFmtId="165" fontId="14" fillId="4" borderId="1" xfId="0" applyNumberFormat="1" applyFont="1" applyFill="1" applyBorder="1" applyAlignment="1">
      <alignment vertical="top" wrapText="1"/>
    </xf>
    <xf numFmtId="165" fontId="14" fillId="3" borderId="1" xfId="0" applyNumberFormat="1" applyFont="1" applyFill="1" applyBorder="1" applyAlignment="1">
      <alignment vertical="top" wrapText="1"/>
    </xf>
    <xf numFmtId="165" fontId="10" fillId="5" borderId="1" xfId="0" applyNumberFormat="1" applyFont="1" applyFill="1" applyBorder="1" applyAlignment="1">
      <alignment vertical="top"/>
    </xf>
    <xf numFmtId="0" fontId="9" fillId="5" borderId="18" xfId="0" applyFont="1" applyFill="1" applyBorder="1" applyAlignment="1">
      <alignment horizontal="center"/>
    </xf>
    <xf numFmtId="0" fontId="9" fillId="5" borderId="9" xfId="0" applyFont="1" applyFill="1" applyBorder="1" applyAlignment="1">
      <alignment horizontal="center"/>
    </xf>
    <xf numFmtId="0" fontId="0" fillId="0" borderId="0" xfId="0" applyBorder="1" applyProtection="1"/>
    <xf numFmtId="0" fontId="19" fillId="0" borderId="0" xfId="0" applyFont="1" applyBorder="1" applyProtection="1"/>
    <xf numFmtId="0" fontId="20" fillId="0" borderId="0" xfId="0" applyFont="1" applyBorder="1" applyProtection="1"/>
    <xf numFmtId="4" fontId="20" fillId="0" borderId="0" xfId="0" applyNumberFormat="1" applyFont="1" applyBorder="1" applyProtection="1"/>
    <xf numFmtId="4" fontId="0" fillId="0" borderId="0" xfId="0" applyNumberFormat="1" applyBorder="1" applyProtection="1"/>
    <xf numFmtId="0" fontId="0" fillId="0" borderId="0" xfId="0" applyBorder="1"/>
    <xf numFmtId="0" fontId="19" fillId="0" borderId="0" xfId="0" applyFont="1" applyBorder="1" applyAlignment="1" applyProtection="1">
      <alignment wrapText="1"/>
    </xf>
    <xf numFmtId="165" fontId="14" fillId="0" borderId="4" xfId="0" applyNumberFormat="1" applyFont="1" applyBorder="1" applyAlignment="1" applyProtection="1">
      <alignment vertical="top"/>
      <protection locked="0"/>
    </xf>
    <xf numFmtId="165" fontId="14" fillId="0" borderId="4" xfId="0" applyNumberFormat="1" applyFont="1" applyBorder="1" applyProtection="1">
      <protection locked="0"/>
    </xf>
    <xf numFmtId="0" fontId="15" fillId="0" borderId="1" xfId="0" applyFont="1" applyBorder="1" applyAlignment="1" applyProtection="1">
      <alignment vertical="top" wrapText="1"/>
    </xf>
    <xf numFmtId="0" fontId="13" fillId="0" borderId="1" xfId="0" applyFont="1" applyBorder="1" applyAlignment="1" applyProtection="1">
      <alignment vertical="top" wrapText="1"/>
    </xf>
    <xf numFmtId="0" fontId="14" fillId="0" borderId="2" xfId="0" applyFont="1" applyBorder="1" applyAlignment="1" applyProtection="1">
      <alignment vertical="top"/>
    </xf>
    <xf numFmtId="0" fontId="14" fillId="0" borderId="3" xfId="0" applyFont="1" applyBorder="1" applyAlignment="1" applyProtection="1">
      <alignment vertical="top"/>
    </xf>
    <xf numFmtId="0" fontId="14" fillId="0" borderId="4" xfId="0" applyFont="1" applyBorder="1" applyAlignment="1" applyProtection="1">
      <alignment vertical="top"/>
    </xf>
    <xf numFmtId="0" fontId="14" fillId="3" borderId="3" xfId="0" applyFont="1" applyFill="1" applyBorder="1" applyAlignment="1" applyProtection="1">
      <alignment vertical="top"/>
    </xf>
    <xf numFmtId="0" fontId="14" fillId="3" borderId="4" xfId="0" applyFont="1" applyFill="1" applyBorder="1" applyAlignment="1" applyProtection="1">
      <alignment vertical="top"/>
    </xf>
    <xf numFmtId="0" fontId="13" fillId="3" borderId="2" xfId="0" applyFont="1" applyFill="1" applyBorder="1" applyAlignment="1" applyProtection="1">
      <alignment vertical="top"/>
    </xf>
    <xf numFmtId="0" fontId="13" fillId="0" borderId="2" xfId="0" applyFont="1" applyBorder="1" applyAlignment="1" applyProtection="1">
      <alignment horizontal="right" vertical="top" wrapText="1"/>
    </xf>
    <xf numFmtId="0" fontId="14" fillId="0" borderId="0" xfId="0" applyFont="1" applyProtection="1">
      <protection locked="0"/>
    </xf>
    <xf numFmtId="0" fontId="15" fillId="0" borderId="2" xfId="0" applyFont="1" applyBorder="1" applyAlignment="1" applyProtection="1">
      <alignment vertical="top" wrapText="1"/>
    </xf>
    <xf numFmtId="0" fontId="15" fillId="0" borderId="4" xfId="0" applyFont="1" applyBorder="1" applyAlignment="1" applyProtection="1">
      <alignment vertical="top" wrapText="1"/>
    </xf>
    <xf numFmtId="0" fontId="13" fillId="0" borderId="1" xfId="0" applyFont="1" applyBorder="1" applyAlignment="1" applyProtection="1">
      <alignment vertical="top" wrapText="1"/>
    </xf>
    <xf numFmtId="0" fontId="14" fillId="0" borderId="1" xfId="0" applyFont="1" applyBorder="1" applyAlignment="1" applyProtection="1">
      <alignment vertical="top" wrapText="1"/>
    </xf>
    <xf numFmtId="0" fontId="12" fillId="4" borderId="9" xfId="0" applyFont="1" applyFill="1" applyBorder="1" applyAlignment="1" applyProtection="1">
      <alignment vertical="top" wrapText="1"/>
    </xf>
    <xf numFmtId="0" fontId="13" fillId="4" borderId="9" xfId="0" applyFont="1" applyFill="1" applyBorder="1" applyAlignment="1" applyProtection="1">
      <alignment vertical="top" wrapText="1"/>
    </xf>
    <xf numFmtId="0" fontId="12" fillId="4" borderId="2" xfId="0" applyFont="1" applyFill="1" applyBorder="1" applyAlignment="1" applyProtection="1">
      <alignment vertical="top" wrapText="1"/>
    </xf>
    <xf numFmtId="0" fontId="13" fillId="4" borderId="3" xfId="0" applyFont="1" applyFill="1" applyBorder="1" applyAlignment="1" applyProtection="1">
      <alignment vertical="top" wrapText="1"/>
    </xf>
    <xf numFmtId="0" fontId="13" fillId="4" borderId="4" xfId="0" applyFont="1" applyFill="1" applyBorder="1" applyAlignment="1" applyProtection="1">
      <alignment vertical="top" wrapText="1"/>
    </xf>
    <xf numFmtId="0" fontId="14" fillId="4" borderId="3" xfId="0" applyFont="1" applyFill="1" applyBorder="1" applyAlignment="1" applyProtection="1">
      <alignment vertical="top" wrapText="1"/>
    </xf>
    <xf numFmtId="0" fontId="14" fillId="4" borderId="4" xfId="0" applyFont="1" applyFill="1" applyBorder="1" applyAlignment="1" applyProtection="1">
      <alignment vertical="top" wrapText="1"/>
    </xf>
    <xf numFmtId="0" fontId="13" fillId="0" borderId="2" xfId="0" applyFont="1" applyFill="1" applyBorder="1" applyAlignment="1" applyProtection="1">
      <alignment vertical="top" wrapText="1"/>
    </xf>
    <xf numFmtId="0" fontId="14" fillId="0" borderId="3" xfId="0" applyFont="1" applyFill="1" applyBorder="1" applyAlignment="1" applyProtection="1">
      <alignment vertical="top" wrapText="1"/>
    </xf>
    <xf numFmtId="0" fontId="14" fillId="0" borderId="4" xfId="0" applyFont="1" applyFill="1" applyBorder="1" applyAlignment="1" applyProtection="1">
      <alignment vertical="top" wrapText="1"/>
    </xf>
    <xf numFmtId="0" fontId="13" fillId="3" borderId="2" xfId="0" applyFont="1" applyFill="1" applyBorder="1" applyAlignment="1" applyProtection="1">
      <alignment vertical="top" wrapText="1"/>
    </xf>
    <xf numFmtId="0" fontId="14" fillId="3" borderId="3" xfId="0" applyFont="1" applyFill="1" applyBorder="1" applyAlignment="1" applyProtection="1">
      <alignment vertical="top" wrapText="1"/>
    </xf>
    <xf numFmtId="0" fontId="14" fillId="3" borderId="4" xfId="0" applyFont="1" applyFill="1" applyBorder="1" applyAlignment="1" applyProtection="1">
      <alignment vertical="top" wrapText="1"/>
    </xf>
    <xf numFmtId="0" fontId="15" fillId="0" borderId="2" xfId="0" applyFont="1" applyBorder="1" applyAlignment="1" applyProtection="1">
      <alignment horizontal="left" vertical="top" wrapText="1"/>
    </xf>
    <xf numFmtId="0" fontId="15" fillId="0" borderId="4" xfId="0" applyFont="1" applyBorder="1" applyAlignment="1" applyProtection="1">
      <alignment horizontal="left" vertical="top" wrapText="1"/>
    </xf>
    <xf numFmtId="0" fontId="15" fillId="0" borderId="4" xfId="0" applyFont="1" applyBorder="1" applyAlignment="1" applyProtection="1">
      <alignment vertical="top"/>
    </xf>
    <xf numFmtId="0" fontId="15" fillId="0" borderId="1" xfId="0" applyFont="1" applyBorder="1" applyAlignment="1" applyProtection="1">
      <alignment vertical="top" wrapText="1"/>
    </xf>
    <xf numFmtId="0" fontId="15" fillId="0" borderId="1" xfId="0" applyFont="1" applyBorder="1" applyAlignment="1" applyProtection="1">
      <alignment vertical="top"/>
    </xf>
    <xf numFmtId="0" fontId="14" fillId="3" borderId="2" xfId="0" applyFont="1" applyFill="1" applyBorder="1" applyAlignment="1" applyProtection="1">
      <alignment vertical="top"/>
    </xf>
    <xf numFmtId="0" fontId="14" fillId="3" borderId="3" xfId="0" applyFont="1" applyFill="1" applyBorder="1" applyAlignment="1" applyProtection="1">
      <alignment vertical="top"/>
    </xf>
    <xf numFmtId="0" fontId="14" fillId="3" borderId="4" xfId="0" applyFont="1" applyFill="1" applyBorder="1" applyAlignment="1" applyProtection="1">
      <alignment vertical="top"/>
    </xf>
    <xf numFmtId="0" fontId="5" fillId="2" borderId="0" xfId="0" applyFont="1" applyFill="1" applyBorder="1" applyAlignment="1">
      <alignment horizontal="left" vertical="top" wrapText="1"/>
    </xf>
    <xf numFmtId="0" fontId="5" fillId="0" borderId="0" xfId="0" applyFont="1" applyBorder="1" applyAlignment="1">
      <alignment horizontal="left" wrapText="1"/>
    </xf>
    <xf numFmtId="0" fontId="11" fillId="5" borderId="2" xfId="0" applyFont="1" applyFill="1" applyBorder="1" applyAlignment="1" applyProtection="1"/>
    <xf numFmtId="0" fontId="10" fillId="5" borderId="3" xfId="0" applyFont="1" applyFill="1" applyBorder="1" applyAlignment="1" applyProtection="1"/>
    <xf numFmtId="0" fontId="10" fillId="5" borderId="4" xfId="0" applyFont="1" applyFill="1" applyBorder="1" applyAlignment="1" applyProtection="1"/>
    <xf numFmtId="0" fontId="9" fillId="5" borderId="1" xfId="0" applyFont="1" applyFill="1" applyBorder="1" applyAlignment="1" applyProtection="1"/>
    <xf numFmtId="0" fontId="2" fillId="4" borderId="1" xfId="0" applyFont="1" applyFill="1" applyBorder="1" applyAlignment="1" applyProtection="1">
      <alignment horizontal="left" vertical="top"/>
    </xf>
    <xf numFmtId="0" fontId="14" fillId="4" borderId="1" xfId="0" applyFont="1" applyFill="1" applyBorder="1" applyAlignment="1" applyProtection="1">
      <alignment vertical="top"/>
    </xf>
    <xf numFmtId="0" fontId="14" fillId="0" borderId="13" xfId="0" applyFont="1" applyBorder="1" applyAlignment="1" applyProtection="1">
      <alignment vertical="top"/>
    </xf>
    <xf numFmtId="0" fontId="14" fillId="0" borderId="11" xfId="0" applyFont="1" applyBorder="1" applyAlignment="1" applyProtection="1">
      <alignment vertical="top"/>
    </xf>
    <xf numFmtId="0" fontId="14" fillId="0" borderId="8" xfId="0" applyFont="1" applyBorder="1" applyAlignment="1" applyProtection="1">
      <alignment vertical="top"/>
    </xf>
    <xf numFmtId="0" fontId="14" fillId="3" borderId="2" xfId="0" applyFont="1" applyFill="1" applyBorder="1" applyAlignment="1" applyProtection="1">
      <alignment vertical="top" wrapText="1"/>
    </xf>
    <xf numFmtId="0" fontId="15" fillId="0" borderId="1" xfId="0" applyFont="1" applyBorder="1" applyAlignment="1" applyProtection="1">
      <alignment horizontal="left" vertical="top" wrapText="1"/>
    </xf>
    <xf numFmtId="0" fontId="14" fillId="0" borderId="2" xfId="0" applyFont="1" applyBorder="1" applyAlignment="1" applyProtection="1">
      <alignment vertical="top"/>
    </xf>
    <xf numFmtId="0" fontId="14" fillId="0" borderId="3" xfId="0" applyFont="1" applyBorder="1" applyAlignment="1" applyProtection="1">
      <alignment vertical="top"/>
    </xf>
    <xf numFmtId="0" fontId="14" fillId="0" borderId="4" xfId="0" applyFont="1" applyBorder="1" applyAlignment="1" applyProtection="1">
      <alignment vertical="top"/>
    </xf>
    <xf numFmtId="0" fontId="3" fillId="0" borderId="1" xfId="0" applyFont="1" applyBorder="1" applyAlignment="1">
      <alignment horizontal="center"/>
    </xf>
    <xf numFmtId="0" fontId="13" fillId="3" borderId="2" xfId="0" applyFont="1" applyFill="1" applyBorder="1" applyAlignment="1" applyProtection="1">
      <alignment vertical="top"/>
    </xf>
    <xf numFmtId="0" fontId="14" fillId="2" borderId="2" xfId="0" applyFont="1" applyFill="1" applyBorder="1" applyAlignment="1" applyProtection="1">
      <alignment vertical="top"/>
    </xf>
    <xf numFmtId="0" fontId="14" fillId="2" borderId="3" xfId="0" applyFont="1" applyFill="1" applyBorder="1" applyAlignment="1" applyProtection="1">
      <alignment vertical="top"/>
    </xf>
    <xf numFmtId="0" fontId="14" fillId="2" borderId="4" xfId="0" applyFont="1" applyFill="1" applyBorder="1" applyAlignment="1" applyProtection="1">
      <alignment vertical="top"/>
    </xf>
    <xf numFmtId="0" fontId="2" fillId="4" borderId="2" xfId="0" applyFont="1" applyFill="1" applyBorder="1" applyAlignment="1" applyProtection="1">
      <alignment horizontal="left" vertical="top"/>
    </xf>
    <xf numFmtId="0" fontId="2" fillId="4" borderId="3" xfId="0" applyFont="1" applyFill="1" applyBorder="1" applyAlignment="1" applyProtection="1">
      <alignment horizontal="left" vertical="top"/>
    </xf>
    <xf numFmtId="0" fontId="2" fillId="4" borderId="4" xfId="0" applyFont="1" applyFill="1" applyBorder="1" applyAlignment="1" applyProtection="1">
      <alignment horizontal="left" vertical="top"/>
    </xf>
    <xf numFmtId="0" fontId="14" fillId="4" borderId="3" xfId="0" applyFont="1" applyFill="1" applyBorder="1" applyAlignment="1" applyProtection="1">
      <alignment vertical="top"/>
    </xf>
    <xf numFmtId="0" fontId="14" fillId="4" borderId="4" xfId="0" applyFont="1" applyFill="1" applyBorder="1" applyAlignment="1" applyProtection="1">
      <alignment vertical="top"/>
    </xf>
    <xf numFmtId="0" fontId="13" fillId="0" borderId="2" xfId="0" applyFont="1" applyBorder="1" applyAlignment="1" applyProtection="1">
      <alignment vertical="top" wrapText="1"/>
    </xf>
    <xf numFmtId="0" fontId="14" fillId="0" borderId="3" xfId="0" applyFont="1" applyBorder="1" applyAlignment="1" applyProtection="1">
      <alignment vertical="top" wrapText="1"/>
    </xf>
    <xf numFmtId="0" fontId="14" fillId="0" borderId="4" xfId="0" applyFont="1" applyBorder="1" applyAlignment="1" applyProtection="1">
      <alignment vertical="top" wrapText="1"/>
    </xf>
    <xf numFmtId="0" fontId="15" fillId="0" borderId="1" xfId="0" applyFont="1" applyFill="1" applyBorder="1" applyAlignment="1" applyProtection="1">
      <alignment vertical="top"/>
    </xf>
    <xf numFmtId="0" fontId="15" fillId="0" borderId="12" xfId="0" applyFont="1" applyBorder="1" applyAlignment="1" applyProtection="1">
      <alignment vertical="top"/>
    </xf>
    <xf numFmtId="0" fontId="15" fillId="0" borderId="7" xfId="0" applyFont="1" applyBorder="1" applyAlignment="1" applyProtection="1">
      <alignment vertical="top"/>
    </xf>
    <xf numFmtId="0" fontId="15" fillId="0" borderId="3" xfId="0" applyFont="1" applyBorder="1" applyAlignment="1" applyProtection="1">
      <alignment vertical="top" wrapText="1"/>
    </xf>
    <xf numFmtId="0" fontId="15" fillId="3" borderId="1" xfId="0" applyFont="1" applyFill="1" applyBorder="1" applyAlignment="1" applyProtection="1">
      <alignment vertical="top" wrapText="1"/>
    </xf>
    <xf numFmtId="0" fontId="13" fillId="0" borderId="9" xfId="0" applyFont="1" applyBorder="1" applyAlignment="1" applyProtection="1">
      <alignment vertical="top"/>
    </xf>
    <xf numFmtId="0" fontId="14" fillId="0" borderId="1" xfId="0" applyFont="1" applyBorder="1" applyAlignment="1" applyProtection="1">
      <alignment vertical="top"/>
    </xf>
    <xf numFmtId="0" fontId="12" fillId="4" borderId="2" xfId="0" applyFont="1" applyFill="1" applyBorder="1" applyAlignment="1" applyProtection="1">
      <alignment horizontal="left" vertical="top" wrapText="1"/>
    </xf>
    <xf numFmtId="0" fontId="13" fillId="4" borderId="3" xfId="0" applyFont="1" applyFill="1" applyBorder="1" applyAlignment="1" applyProtection="1">
      <alignment horizontal="left" vertical="top" wrapText="1"/>
    </xf>
    <xf numFmtId="0" fontId="13" fillId="4" borderId="4" xfId="0" applyFont="1" applyFill="1" applyBorder="1" applyAlignment="1" applyProtection="1">
      <alignment horizontal="left" vertical="top" wrapText="1"/>
    </xf>
    <xf numFmtId="0" fontId="15" fillId="0" borderId="1" xfId="0" applyNumberFormat="1" applyFont="1" applyBorder="1" applyAlignment="1" applyProtection="1">
      <alignment vertical="top" wrapText="1"/>
    </xf>
    <xf numFmtId="164" fontId="0" fillId="9" borderId="2" xfId="0" applyNumberFormat="1" applyFill="1" applyBorder="1" applyAlignment="1" applyProtection="1">
      <alignment vertical="top"/>
      <protection locked="0"/>
    </xf>
    <xf numFmtId="164" fontId="0" fillId="9" borderId="3" xfId="0" applyNumberFormat="1" applyFill="1" applyBorder="1" applyAlignment="1" applyProtection="1">
      <alignment vertical="top"/>
      <protection locked="0"/>
    </xf>
    <xf numFmtId="164" fontId="0" fillId="9" borderId="4" xfId="0" applyNumberFormat="1" applyFill="1" applyBorder="1" applyAlignment="1" applyProtection="1">
      <alignment vertical="top"/>
      <protection locked="0"/>
    </xf>
    <xf numFmtId="165" fontId="0" fillId="8" borderId="16" xfId="0" applyNumberFormat="1" applyFill="1" applyBorder="1" applyAlignment="1">
      <alignment horizontal="right"/>
    </xf>
    <xf numFmtId="165" fontId="0" fillId="8" borderId="17" xfId="0" applyNumberFormat="1" applyFill="1" applyBorder="1" applyAlignment="1">
      <alignment horizontal="right"/>
    </xf>
    <xf numFmtId="0" fontId="0" fillId="3" borderId="1" xfId="0" applyFill="1" applyBorder="1" applyAlignment="1" applyProtection="1">
      <alignment horizontal="left"/>
    </xf>
    <xf numFmtId="0" fontId="9" fillId="5" borderId="13" xfId="0" applyFont="1" applyFill="1" applyBorder="1" applyAlignment="1">
      <alignment horizontal="center"/>
    </xf>
    <xf numFmtId="0" fontId="9" fillId="5" borderId="11" xfId="0" applyFont="1" applyFill="1" applyBorder="1" applyAlignment="1">
      <alignment horizontal="center"/>
    </xf>
    <xf numFmtId="0" fontId="0" fillId="9" borderId="1" xfId="0" applyFill="1" applyBorder="1" applyAlignment="1" applyProtection="1">
      <alignment vertical="top"/>
      <protection locked="0"/>
    </xf>
    <xf numFmtId="0" fontId="0" fillId="8" borderId="1" xfId="0" applyFill="1" applyBorder="1" applyAlignment="1">
      <alignment horizontal="left" vertical="center" wrapText="1"/>
    </xf>
    <xf numFmtId="0" fontId="0" fillId="3" borderId="2" xfId="0" applyFill="1" applyBorder="1" applyAlignment="1" applyProtection="1">
      <alignment horizontal="left"/>
    </xf>
    <xf numFmtId="0" fontId="0" fillId="3" borderId="3" xfId="0" applyFill="1" applyBorder="1" applyAlignment="1" applyProtection="1">
      <alignment horizontal="left"/>
    </xf>
    <xf numFmtId="0" fontId="0" fillId="3" borderId="4" xfId="0" applyFill="1" applyBorder="1" applyAlignment="1" applyProtection="1">
      <alignment horizontal="left"/>
    </xf>
    <xf numFmtId="0" fontId="3" fillId="0" borderId="10" xfId="0" applyFont="1" applyBorder="1" applyAlignment="1">
      <alignment horizontal="left"/>
    </xf>
    <xf numFmtId="0" fontId="20" fillId="2" borderId="0" xfId="0" applyFont="1" applyFill="1" applyBorder="1" applyAlignment="1" applyProtection="1">
      <alignment horizontal="left" vertical="top" wrapText="1"/>
    </xf>
    <xf numFmtId="0" fontId="19" fillId="0" borderId="0" xfId="0" applyFont="1" applyBorder="1" applyAlignment="1" applyProtection="1">
      <alignment horizontal="left" wrapText="1"/>
    </xf>
    <xf numFmtId="9" fontId="0" fillId="8" borderId="16" xfId="1" applyFont="1" applyFill="1" applyBorder="1" applyAlignment="1">
      <alignment horizontal="right"/>
    </xf>
    <xf numFmtId="9" fontId="0" fillId="8" borderId="17" xfId="1" applyFont="1" applyFill="1" applyBorder="1" applyAlignment="1">
      <alignment horizontal="right"/>
    </xf>
    <xf numFmtId="0" fontId="23" fillId="0" borderId="0" xfId="0" applyFont="1" applyAlignment="1">
      <alignment horizontal="left" wrapText="1"/>
    </xf>
    <xf numFmtId="0" fontId="22" fillId="0" borderId="0" xfId="0" applyFont="1" applyAlignment="1">
      <alignment horizontal="left" wrapText="1"/>
    </xf>
    <xf numFmtId="0" fontId="24" fillId="0" borderId="1" xfId="0" applyFont="1" applyBorder="1" applyAlignment="1">
      <alignment horizontal="left"/>
    </xf>
  </cellXfs>
  <cellStyles count="2">
    <cellStyle name="Procent" xfId="1" builtinId="5"/>
    <cellStyle name="Standaard" xfId="0" builtinId="0"/>
  </cellStyles>
  <dxfs count="10">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colors>
    <mruColors>
      <color rgb="FFE7D9E3"/>
      <color rgb="FFF6F0CA"/>
      <color rgb="FFF9F5DB"/>
      <color rgb="FFCCCC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J108"/>
  <sheetViews>
    <sheetView tabSelected="1" zoomScale="88" zoomScaleNormal="88" workbookViewId="0">
      <pane xSplit="5" ySplit="8" topLeftCell="F75" activePane="bottomRight" state="frozen"/>
      <selection pane="topRight" activeCell="F1" sqref="F1"/>
      <selection pane="bottomLeft" activeCell="A9" sqref="A9"/>
      <selection pane="bottomRight" activeCell="D82" sqref="D82:J82"/>
    </sheetView>
  </sheetViews>
  <sheetFormatPr defaultColWidth="8.88671875" defaultRowHeight="14.4" x14ac:dyDescent="0.3"/>
  <cols>
    <col min="1" max="1" width="5" style="1" customWidth="1"/>
    <col min="2" max="3" width="9" style="1" customWidth="1"/>
    <col min="4" max="4" width="10.33203125" style="1" customWidth="1"/>
    <col min="5" max="5" width="73.6640625" style="1" customWidth="1"/>
    <col min="6" max="6" width="24.33203125" style="1" customWidth="1"/>
    <col min="7" max="7" width="21.88671875" style="1" customWidth="1"/>
    <col min="8" max="8" width="19.5546875" style="1" customWidth="1"/>
    <col min="9" max="10" width="20" style="1" customWidth="1"/>
    <col min="11" max="16384" width="8.88671875" style="1"/>
  </cols>
  <sheetData>
    <row r="1" spans="1:10" ht="18" x14ac:dyDescent="0.35">
      <c r="A1" s="155" t="s">
        <v>0</v>
      </c>
      <c r="B1" s="155"/>
      <c r="C1" s="155"/>
      <c r="D1" s="155"/>
      <c r="E1" s="155"/>
      <c r="F1" s="155"/>
      <c r="G1" s="155"/>
      <c r="H1" s="155"/>
      <c r="I1" s="155"/>
      <c r="J1" s="155"/>
    </row>
    <row r="2" spans="1:10" x14ac:dyDescent="0.3">
      <c r="B2" s="3"/>
      <c r="C2" s="3"/>
      <c r="D2" s="3"/>
      <c r="E2" s="3"/>
      <c r="F2" s="3"/>
    </row>
    <row r="3" spans="1:10" ht="20.399999999999999" customHeight="1" x14ac:dyDescent="0.3">
      <c r="A3" s="4" t="s">
        <v>1</v>
      </c>
      <c r="B3" s="4"/>
      <c r="C3" s="4"/>
      <c r="D3" s="4"/>
      <c r="E3" s="4"/>
      <c r="F3" s="4"/>
      <c r="G3" s="2"/>
      <c r="H3" s="2"/>
      <c r="I3" s="2"/>
      <c r="J3" s="2"/>
    </row>
    <row r="4" spans="1:10" x14ac:dyDescent="0.3">
      <c r="A4" s="139" t="s">
        <v>2</v>
      </c>
      <c r="B4" s="139"/>
      <c r="C4" s="139"/>
      <c r="D4" s="139"/>
      <c r="E4" s="139"/>
      <c r="F4" s="139"/>
      <c r="G4" s="139"/>
      <c r="H4" s="139"/>
      <c r="I4" s="139"/>
      <c r="J4" s="139"/>
    </row>
    <row r="5" spans="1:10" ht="14.4" customHeight="1" x14ac:dyDescent="0.3">
      <c r="A5" s="140" t="s">
        <v>3</v>
      </c>
      <c r="B5" s="140"/>
      <c r="C5" s="140"/>
      <c r="D5" s="140"/>
      <c r="E5" s="140"/>
      <c r="F5" s="140"/>
      <c r="G5" s="140"/>
      <c r="H5" s="140"/>
      <c r="I5" s="140"/>
      <c r="J5" s="140"/>
    </row>
    <row r="6" spans="1:10" x14ac:dyDescent="0.3">
      <c r="A6" s="5"/>
      <c r="B6" s="6"/>
      <c r="C6" s="7"/>
      <c r="D6" s="7"/>
      <c r="E6" s="8"/>
      <c r="F6" s="3"/>
    </row>
    <row r="7" spans="1:10" x14ac:dyDescent="0.3">
      <c r="A7" s="5"/>
      <c r="B7" s="6"/>
      <c r="C7" s="6"/>
      <c r="D7" s="6"/>
      <c r="E7" s="6"/>
      <c r="F7" s="3"/>
    </row>
    <row r="8" spans="1:10" ht="15.6" x14ac:dyDescent="0.3">
      <c r="A8" s="144" t="s">
        <v>4</v>
      </c>
      <c r="B8" s="144"/>
      <c r="C8" s="144"/>
      <c r="D8" s="144"/>
      <c r="E8" s="144"/>
      <c r="F8" s="9">
        <v>2021</v>
      </c>
      <c r="G8" s="9">
        <v>2022</v>
      </c>
      <c r="H8" s="9">
        <v>2023</v>
      </c>
      <c r="I8" s="9">
        <v>2024</v>
      </c>
      <c r="J8" s="9">
        <v>2025</v>
      </c>
    </row>
    <row r="9" spans="1:10" s="10" customFormat="1" ht="12" x14ac:dyDescent="0.25">
      <c r="A9" s="38">
        <v>60</v>
      </c>
      <c r="B9" s="118" t="s">
        <v>5</v>
      </c>
      <c r="C9" s="119"/>
      <c r="D9" s="119"/>
      <c r="E9" s="119"/>
      <c r="F9" s="88"/>
      <c r="G9" s="88"/>
      <c r="H9" s="88"/>
      <c r="I9" s="88"/>
      <c r="J9" s="88"/>
    </row>
    <row r="10" spans="1:10" s="10" customFormat="1" ht="12" x14ac:dyDescent="0.25">
      <c r="A10" s="39">
        <v>61</v>
      </c>
      <c r="B10" s="175" t="s">
        <v>6</v>
      </c>
      <c r="C10" s="176"/>
      <c r="D10" s="176"/>
      <c r="E10" s="177"/>
      <c r="F10" s="86">
        <f>F11+F12+F13+F14+F15+F22+F23+F28+F29</f>
        <v>48410</v>
      </c>
      <c r="G10" s="86">
        <f t="shared" ref="G10:I10" si="0">G11+G12+G13+G14+G15+G22+G23+G28+G29</f>
        <v>48894.1</v>
      </c>
      <c r="H10" s="86">
        <f t="shared" si="0"/>
        <v>49383.040999999997</v>
      </c>
      <c r="I10" s="86">
        <f t="shared" si="0"/>
        <v>49876.871409999992</v>
      </c>
      <c r="J10" s="86">
        <f>J11+J12+J13+J14+J15+J22+J23+J28+J29</f>
        <v>50375.640124100006</v>
      </c>
    </row>
    <row r="11" spans="1:10" s="10" customFormat="1" ht="12" x14ac:dyDescent="0.25">
      <c r="A11" s="40"/>
      <c r="B11" s="41">
        <v>610</v>
      </c>
      <c r="C11" s="134" t="s">
        <v>7</v>
      </c>
      <c r="D11" s="134"/>
      <c r="E11" s="134"/>
      <c r="F11" s="82">
        <v>16400</v>
      </c>
      <c r="G11" s="79">
        <f t="shared" ref="G11:J14" si="1">F11*1.01</f>
        <v>16564</v>
      </c>
      <c r="H11" s="79">
        <f t="shared" si="1"/>
        <v>16729.64</v>
      </c>
      <c r="I11" s="79">
        <f t="shared" si="1"/>
        <v>16896.936399999999</v>
      </c>
      <c r="J11" s="79">
        <f t="shared" si="1"/>
        <v>17065.905763999999</v>
      </c>
    </row>
    <row r="12" spans="1:10" s="10" customFormat="1" ht="12" x14ac:dyDescent="0.25">
      <c r="A12" s="40"/>
      <c r="B12" s="41">
        <v>611</v>
      </c>
      <c r="C12" s="178" t="s">
        <v>8</v>
      </c>
      <c r="D12" s="178"/>
      <c r="E12" s="178"/>
      <c r="F12" s="82">
        <v>8500</v>
      </c>
      <c r="G12" s="79">
        <f t="shared" si="1"/>
        <v>8585</v>
      </c>
      <c r="H12" s="79">
        <f t="shared" si="1"/>
        <v>8670.85</v>
      </c>
      <c r="I12" s="79">
        <f t="shared" si="1"/>
        <v>8757.558500000001</v>
      </c>
      <c r="J12" s="79">
        <f t="shared" si="1"/>
        <v>8845.1340850000015</v>
      </c>
    </row>
    <row r="13" spans="1:10" s="10" customFormat="1" ht="12" x14ac:dyDescent="0.25">
      <c r="A13" s="40"/>
      <c r="B13" s="41">
        <v>612</v>
      </c>
      <c r="C13" s="134" t="s">
        <v>9</v>
      </c>
      <c r="D13" s="134"/>
      <c r="E13" s="134"/>
      <c r="F13" s="81">
        <v>7500</v>
      </c>
      <c r="G13" s="79">
        <f t="shared" si="1"/>
        <v>7575</v>
      </c>
      <c r="H13" s="79">
        <f t="shared" si="1"/>
        <v>7650.75</v>
      </c>
      <c r="I13" s="79">
        <f t="shared" si="1"/>
        <v>7727.2574999999997</v>
      </c>
      <c r="J13" s="79">
        <f t="shared" si="1"/>
        <v>7804.5300749999997</v>
      </c>
    </row>
    <row r="14" spans="1:10" s="10" customFormat="1" ht="12" x14ac:dyDescent="0.25">
      <c r="A14" s="40"/>
      <c r="B14" s="41">
        <v>613</v>
      </c>
      <c r="C14" s="134" t="s">
        <v>10</v>
      </c>
      <c r="D14" s="134"/>
      <c r="E14" s="134"/>
      <c r="F14" s="81">
        <v>2800</v>
      </c>
      <c r="G14" s="79">
        <f t="shared" si="1"/>
        <v>2828</v>
      </c>
      <c r="H14" s="79">
        <f t="shared" si="1"/>
        <v>2856.28</v>
      </c>
      <c r="I14" s="79">
        <f t="shared" si="1"/>
        <v>2884.8428000000004</v>
      </c>
      <c r="J14" s="79">
        <f t="shared" si="1"/>
        <v>2913.6912280000006</v>
      </c>
    </row>
    <row r="15" spans="1:10" s="10" customFormat="1" ht="12" x14ac:dyDescent="0.25">
      <c r="A15" s="40"/>
      <c r="B15" s="42">
        <v>614</v>
      </c>
      <c r="C15" s="172" t="s">
        <v>11</v>
      </c>
      <c r="D15" s="172"/>
      <c r="E15" s="172"/>
      <c r="F15" s="89">
        <f>SUM(F16:F21)</f>
        <v>5100</v>
      </c>
      <c r="G15" s="89">
        <f>SUM(G16:G21)</f>
        <v>5151</v>
      </c>
      <c r="H15" s="89">
        <f>SUM(H16:H21)</f>
        <v>5202.51</v>
      </c>
      <c r="I15" s="89">
        <f>SUM(I16:I21)</f>
        <v>5254.5351000000001</v>
      </c>
      <c r="J15" s="89">
        <f>SUM(J16:J21)</f>
        <v>5307.0804509999998</v>
      </c>
    </row>
    <row r="16" spans="1:10" s="10" customFormat="1" ht="12" x14ac:dyDescent="0.25">
      <c r="A16" s="40"/>
      <c r="B16" s="43"/>
      <c r="C16" s="41">
        <v>61400</v>
      </c>
      <c r="D16" s="134" t="s">
        <v>12</v>
      </c>
      <c r="E16" s="134"/>
      <c r="F16" s="81">
        <v>3710</v>
      </c>
      <c r="G16" s="79">
        <f>F16*1.01</f>
        <v>3747.1</v>
      </c>
      <c r="H16" s="79">
        <f>G16*1.01</f>
        <v>3784.5709999999999</v>
      </c>
      <c r="I16" s="79">
        <f>H16*1.01</f>
        <v>3822.41671</v>
      </c>
      <c r="J16" s="79">
        <f>I16*1.01</f>
        <v>3860.6408771000001</v>
      </c>
    </row>
    <row r="17" spans="1:10" s="10" customFormat="1" ht="12" x14ac:dyDescent="0.25">
      <c r="A17" s="40"/>
      <c r="B17" s="44"/>
      <c r="C17" s="41">
        <v>61401</v>
      </c>
      <c r="D17" s="134" t="s">
        <v>13</v>
      </c>
      <c r="E17" s="134"/>
      <c r="F17" s="81">
        <v>0</v>
      </c>
      <c r="G17" s="79">
        <f t="shared" ref="G17:J22" si="2">F17*1.01</f>
        <v>0</v>
      </c>
      <c r="H17" s="79">
        <f t="shared" si="2"/>
        <v>0</v>
      </c>
      <c r="I17" s="79">
        <f t="shared" si="2"/>
        <v>0</v>
      </c>
      <c r="J17" s="79">
        <f t="shared" si="2"/>
        <v>0</v>
      </c>
    </row>
    <row r="18" spans="1:10" s="10" customFormat="1" ht="12" x14ac:dyDescent="0.25">
      <c r="A18" s="40"/>
      <c r="B18" s="44"/>
      <c r="C18" s="41">
        <v>61402</v>
      </c>
      <c r="D18" s="114" t="s">
        <v>14</v>
      </c>
      <c r="E18" s="115"/>
      <c r="F18" s="81">
        <v>0</v>
      </c>
      <c r="G18" s="79">
        <f t="shared" si="2"/>
        <v>0</v>
      </c>
      <c r="H18" s="79">
        <f t="shared" si="2"/>
        <v>0</v>
      </c>
      <c r="I18" s="79">
        <f t="shared" si="2"/>
        <v>0</v>
      </c>
      <c r="J18" s="79">
        <f t="shared" si="2"/>
        <v>0</v>
      </c>
    </row>
    <row r="19" spans="1:10" s="10" customFormat="1" ht="12" x14ac:dyDescent="0.25">
      <c r="A19" s="40"/>
      <c r="B19" s="45"/>
      <c r="C19" s="41">
        <v>61403</v>
      </c>
      <c r="D19" s="134" t="s">
        <v>15</v>
      </c>
      <c r="E19" s="134"/>
      <c r="F19" s="81">
        <v>0</v>
      </c>
      <c r="G19" s="79">
        <f t="shared" si="2"/>
        <v>0</v>
      </c>
      <c r="H19" s="79">
        <f t="shared" si="2"/>
        <v>0</v>
      </c>
      <c r="I19" s="79">
        <f t="shared" si="2"/>
        <v>0</v>
      </c>
      <c r="J19" s="79">
        <f t="shared" si="2"/>
        <v>0</v>
      </c>
    </row>
    <row r="20" spans="1:10" s="10" customFormat="1" ht="12" x14ac:dyDescent="0.25">
      <c r="A20" s="40"/>
      <c r="B20" s="46">
        <v>614</v>
      </c>
      <c r="C20" s="41">
        <v>61404</v>
      </c>
      <c r="D20" s="131" t="s">
        <v>16</v>
      </c>
      <c r="E20" s="132"/>
      <c r="F20" s="81">
        <v>1390</v>
      </c>
      <c r="G20" s="79">
        <f t="shared" si="2"/>
        <v>1403.9</v>
      </c>
      <c r="H20" s="79">
        <f t="shared" si="2"/>
        <v>1417.9390000000001</v>
      </c>
      <c r="I20" s="79">
        <f t="shared" si="2"/>
        <v>1432.1183900000001</v>
      </c>
      <c r="J20" s="79">
        <f t="shared" si="2"/>
        <v>1446.4395739000001</v>
      </c>
    </row>
    <row r="21" spans="1:10" s="10" customFormat="1" ht="12" x14ac:dyDescent="0.25">
      <c r="A21" s="40"/>
      <c r="B21" s="46"/>
      <c r="C21" s="112">
        <v>61405</v>
      </c>
      <c r="D21" s="151" t="s">
        <v>17</v>
      </c>
      <c r="E21" s="151"/>
      <c r="F21" s="81">
        <v>0</v>
      </c>
      <c r="G21" s="79">
        <f t="shared" si="2"/>
        <v>0</v>
      </c>
      <c r="H21" s="79">
        <f t="shared" si="2"/>
        <v>0</v>
      </c>
      <c r="I21" s="79">
        <f t="shared" si="2"/>
        <v>0</v>
      </c>
      <c r="J21" s="79">
        <f t="shared" si="2"/>
        <v>0</v>
      </c>
    </row>
    <row r="22" spans="1:10" s="10" customFormat="1" ht="12" x14ac:dyDescent="0.25">
      <c r="A22" s="40"/>
      <c r="B22" s="41">
        <v>615</v>
      </c>
      <c r="C22" s="114" t="s">
        <v>18</v>
      </c>
      <c r="D22" s="171"/>
      <c r="E22" s="115"/>
      <c r="F22" s="81">
        <v>1220</v>
      </c>
      <c r="G22" s="79">
        <f t="shared" si="2"/>
        <v>1232.2</v>
      </c>
      <c r="H22" s="79">
        <f t="shared" si="2"/>
        <v>1244.5220000000002</v>
      </c>
      <c r="I22" s="79">
        <f t="shared" si="2"/>
        <v>1256.9672200000002</v>
      </c>
      <c r="J22" s="79">
        <f t="shared" ref="J22" si="3">I22*1.01</f>
        <v>1269.5368922000002</v>
      </c>
    </row>
    <row r="23" spans="1:10" s="10" customFormat="1" ht="12" x14ac:dyDescent="0.25">
      <c r="A23" s="40"/>
      <c r="B23" s="42">
        <v>616</v>
      </c>
      <c r="C23" s="172" t="s">
        <v>19</v>
      </c>
      <c r="D23" s="172"/>
      <c r="E23" s="172"/>
      <c r="F23" s="89">
        <f>SUM(F24:F25)</f>
        <v>6890</v>
      </c>
      <c r="G23" s="89">
        <f t="shared" ref="G23:J23" si="4">SUM(G24:G25)</f>
        <v>6958.9</v>
      </c>
      <c r="H23" s="89">
        <f t="shared" si="4"/>
        <v>7028.4889999999996</v>
      </c>
      <c r="I23" s="89">
        <f t="shared" si="4"/>
        <v>7098.7738899999995</v>
      </c>
      <c r="J23" s="89">
        <f t="shared" si="4"/>
        <v>7169.7616288999998</v>
      </c>
    </row>
    <row r="24" spans="1:10" s="10" customFormat="1" ht="12" x14ac:dyDescent="0.25">
      <c r="A24" s="40"/>
      <c r="B24" s="47"/>
      <c r="C24" s="41">
        <v>61600</v>
      </c>
      <c r="D24" s="134" t="s">
        <v>20</v>
      </c>
      <c r="E24" s="134"/>
      <c r="F24" s="81">
        <v>1950</v>
      </c>
      <c r="G24" s="79">
        <f>F24*1.01</f>
        <v>1969.5</v>
      </c>
      <c r="H24" s="79">
        <f>G24*1.01</f>
        <v>1989.1949999999999</v>
      </c>
      <c r="I24" s="79">
        <f>H24*1.01</f>
        <v>2009.0869499999999</v>
      </c>
      <c r="J24" s="79">
        <f>I24*1.01</f>
        <v>2029.1778194999999</v>
      </c>
    </row>
    <row r="25" spans="1:10" s="10" customFormat="1" ht="12" x14ac:dyDescent="0.25">
      <c r="A25" s="40"/>
      <c r="B25" s="45"/>
      <c r="C25" s="42">
        <v>61601</v>
      </c>
      <c r="D25" s="172" t="s">
        <v>21</v>
      </c>
      <c r="E25" s="172"/>
      <c r="F25" s="89">
        <f>SUM(F26:F27)</f>
        <v>4940</v>
      </c>
      <c r="G25" s="89">
        <f t="shared" ref="G25:J25" si="5">SUM(G26:G27)</f>
        <v>4989.3999999999996</v>
      </c>
      <c r="H25" s="89">
        <f t="shared" si="5"/>
        <v>5039.2939999999999</v>
      </c>
      <c r="I25" s="89">
        <f t="shared" si="5"/>
        <v>5089.6869399999996</v>
      </c>
      <c r="J25" s="89">
        <f t="shared" si="5"/>
        <v>5140.5838094000001</v>
      </c>
    </row>
    <row r="26" spans="1:10" s="10" customFormat="1" ht="12" x14ac:dyDescent="0.25">
      <c r="A26" s="40"/>
      <c r="B26" s="44"/>
      <c r="C26" s="48"/>
      <c r="D26" s="41">
        <v>6160100</v>
      </c>
      <c r="E26" s="104" t="s">
        <v>22</v>
      </c>
      <c r="F26" s="81">
        <v>4940</v>
      </c>
      <c r="G26" s="79">
        <f>F26*1.01</f>
        <v>4989.3999999999996</v>
      </c>
      <c r="H26" s="79">
        <f>G26*1.01</f>
        <v>5039.2939999999999</v>
      </c>
      <c r="I26" s="79">
        <f>H26*1.01</f>
        <v>5089.6869399999996</v>
      </c>
      <c r="J26" s="79">
        <f>I26*1.01</f>
        <v>5140.5838094000001</v>
      </c>
    </row>
    <row r="27" spans="1:10" s="10" customFormat="1" ht="12" x14ac:dyDescent="0.25">
      <c r="A27" s="40"/>
      <c r="B27" s="44"/>
      <c r="C27" s="49"/>
      <c r="D27" s="41">
        <v>6160101</v>
      </c>
      <c r="E27" s="104" t="s">
        <v>23</v>
      </c>
      <c r="F27" s="81">
        <v>0</v>
      </c>
      <c r="G27" s="79">
        <v>0</v>
      </c>
      <c r="H27" s="79">
        <v>0</v>
      </c>
      <c r="I27" s="79">
        <v>0</v>
      </c>
      <c r="J27" s="79">
        <v>0</v>
      </c>
    </row>
    <row r="28" spans="1:10" s="10" customFormat="1" ht="12" x14ac:dyDescent="0.25">
      <c r="A28" s="40"/>
      <c r="B28" s="41">
        <v>617</v>
      </c>
      <c r="C28" s="173" t="s">
        <v>24</v>
      </c>
      <c r="D28" s="174"/>
      <c r="E28" s="174"/>
      <c r="F28" s="81">
        <v>0</v>
      </c>
      <c r="G28" s="79">
        <v>0</v>
      </c>
      <c r="H28" s="79">
        <v>0</v>
      </c>
      <c r="I28" s="79">
        <v>0</v>
      </c>
      <c r="J28" s="79">
        <v>0</v>
      </c>
    </row>
    <row r="29" spans="1:10" s="10" customFormat="1" ht="26.25" customHeight="1" x14ac:dyDescent="0.25">
      <c r="A29" s="40"/>
      <c r="B29" s="41">
        <v>618</v>
      </c>
      <c r="C29" s="116" t="s">
        <v>25</v>
      </c>
      <c r="D29" s="117"/>
      <c r="E29" s="117"/>
      <c r="F29" s="81">
        <v>0</v>
      </c>
      <c r="G29" s="79">
        <v>0</v>
      </c>
      <c r="H29" s="79">
        <v>0</v>
      </c>
      <c r="I29" s="79">
        <v>0</v>
      </c>
      <c r="J29" s="79">
        <v>0</v>
      </c>
    </row>
    <row r="30" spans="1:10" s="10" customFormat="1" ht="12" x14ac:dyDescent="0.25">
      <c r="A30" s="50">
        <v>62</v>
      </c>
      <c r="B30" s="120" t="s">
        <v>26</v>
      </c>
      <c r="C30" s="123"/>
      <c r="D30" s="123"/>
      <c r="E30" s="124"/>
      <c r="F30" s="90">
        <f t="shared" ref="F30:J30" si="6">SUM(F31:F33)</f>
        <v>357464</v>
      </c>
      <c r="G30" s="90">
        <f t="shared" si="6"/>
        <v>371727</v>
      </c>
      <c r="H30" s="90">
        <f t="shared" si="6"/>
        <v>378213</v>
      </c>
      <c r="I30" s="90">
        <f t="shared" si="6"/>
        <v>389383</v>
      </c>
      <c r="J30" s="90">
        <f t="shared" si="6"/>
        <v>398245</v>
      </c>
    </row>
    <row r="31" spans="1:10" s="10" customFormat="1" ht="12" x14ac:dyDescent="0.25">
      <c r="A31" s="51"/>
      <c r="B31" s="41">
        <v>620</v>
      </c>
      <c r="C31" s="116" t="s">
        <v>27</v>
      </c>
      <c r="D31" s="117"/>
      <c r="E31" s="117"/>
      <c r="F31" s="81">
        <v>267910</v>
      </c>
      <c r="G31" s="79">
        <v>275909</v>
      </c>
      <c r="H31" s="79">
        <v>280791</v>
      </c>
      <c r="I31" s="79">
        <v>289308</v>
      </c>
      <c r="J31" s="79">
        <v>295987</v>
      </c>
    </row>
    <row r="32" spans="1:10" s="10" customFormat="1" ht="12" x14ac:dyDescent="0.25">
      <c r="A32" s="51"/>
      <c r="B32" s="41">
        <v>621</v>
      </c>
      <c r="C32" s="116" t="s">
        <v>28</v>
      </c>
      <c r="D32" s="117"/>
      <c r="E32" s="117"/>
      <c r="F32" s="81">
        <v>76206</v>
      </c>
      <c r="G32" s="79">
        <v>82340</v>
      </c>
      <c r="H32" s="79">
        <v>83813</v>
      </c>
      <c r="I32" s="79">
        <v>86334</v>
      </c>
      <c r="J32" s="79">
        <v>88383</v>
      </c>
    </row>
    <row r="33" spans="1:10" s="10" customFormat="1" ht="12" x14ac:dyDescent="0.25">
      <c r="A33" s="51"/>
      <c r="B33" s="41" t="s">
        <v>29</v>
      </c>
      <c r="C33" s="116" t="s">
        <v>30</v>
      </c>
      <c r="D33" s="117"/>
      <c r="E33" s="117"/>
      <c r="F33" s="81">
        <v>13348</v>
      </c>
      <c r="G33" s="79">
        <v>13478</v>
      </c>
      <c r="H33" s="79">
        <v>13609</v>
      </c>
      <c r="I33" s="79">
        <v>13741</v>
      </c>
      <c r="J33" s="79">
        <v>13875</v>
      </c>
    </row>
    <row r="34" spans="1:10" s="10" customFormat="1" ht="12" x14ac:dyDescent="0.25">
      <c r="A34" s="50">
        <v>63</v>
      </c>
      <c r="B34" s="120" t="s">
        <v>31</v>
      </c>
      <c r="C34" s="123"/>
      <c r="D34" s="123"/>
      <c r="E34" s="124"/>
      <c r="F34" s="90">
        <f>SUM(F35:F40)</f>
        <v>1399.66</v>
      </c>
      <c r="G34" s="90">
        <f t="shared" ref="G34:J34" si="7">SUM(G35:G40)</f>
        <v>1399.66</v>
      </c>
      <c r="H34" s="90">
        <f t="shared" si="7"/>
        <v>1399.66</v>
      </c>
      <c r="I34" s="90">
        <f t="shared" si="7"/>
        <v>1399.66</v>
      </c>
      <c r="J34" s="90">
        <f t="shared" si="7"/>
        <v>1399.66</v>
      </c>
    </row>
    <row r="35" spans="1:10" s="10" customFormat="1" ht="12" x14ac:dyDescent="0.25">
      <c r="A35" s="51"/>
      <c r="B35" s="105">
        <v>630</v>
      </c>
      <c r="C35" s="116" t="s">
        <v>32</v>
      </c>
      <c r="D35" s="117"/>
      <c r="E35" s="117"/>
      <c r="F35" s="81">
        <v>1399.66</v>
      </c>
      <c r="G35" s="79">
        <v>1399.66</v>
      </c>
      <c r="H35" s="79">
        <v>1399.66</v>
      </c>
      <c r="I35" s="79">
        <v>1399.66</v>
      </c>
      <c r="J35" s="79">
        <v>1399.66</v>
      </c>
    </row>
    <row r="36" spans="1:10" s="10" customFormat="1" ht="24.75" customHeight="1" x14ac:dyDescent="0.25">
      <c r="A36" s="51"/>
      <c r="B36" s="41" t="s">
        <v>33</v>
      </c>
      <c r="C36" s="116" t="s">
        <v>34</v>
      </c>
      <c r="D36" s="117"/>
      <c r="E36" s="117"/>
      <c r="F36" s="79">
        <v>0</v>
      </c>
      <c r="G36" s="79">
        <v>0</v>
      </c>
      <c r="H36" s="79">
        <v>0</v>
      </c>
      <c r="I36" s="79">
        <v>0</v>
      </c>
      <c r="J36" s="79">
        <v>0</v>
      </c>
    </row>
    <row r="37" spans="1:10" s="10" customFormat="1" ht="12" x14ac:dyDescent="0.25">
      <c r="A37" s="51"/>
      <c r="B37" s="105">
        <v>635</v>
      </c>
      <c r="C37" s="116" t="s">
        <v>35</v>
      </c>
      <c r="D37" s="117"/>
      <c r="E37" s="117"/>
      <c r="F37" s="81">
        <v>0</v>
      </c>
      <c r="G37" s="79">
        <v>0</v>
      </c>
      <c r="H37" s="79">
        <v>0</v>
      </c>
      <c r="I37" s="79">
        <v>0</v>
      </c>
      <c r="J37" s="79">
        <v>0</v>
      </c>
    </row>
    <row r="38" spans="1:10" s="10" customFormat="1" ht="12" x14ac:dyDescent="0.25">
      <c r="A38" s="51"/>
      <c r="B38" s="105">
        <v>636</v>
      </c>
      <c r="C38" s="116" t="s">
        <v>36</v>
      </c>
      <c r="D38" s="117"/>
      <c r="E38" s="117"/>
      <c r="F38" s="81">
        <v>0</v>
      </c>
      <c r="G38" s="79">
        <v>0</v>
      </c>
      <c r="H38" s="79">
        <v>0</v>
      </c>
      <c r="I38" s="79">
        <v>0</v>
      </c>
      <c r="J38" s="79">
        <v>0</v>
      </c>
    </row>
    <row r="39" spans="1:10" s="10" customFormat="1" ht="12" x14ac:dyDescent="0.25">
      <c r="A39" s="51"/>
      <c r="B39" s="105">
        <v>637</v>
      </c>
      <c r="C39" s="116" t="s">
        <v>37</v>
      </c>
      <c r="D39" s="117"/>
      <c r="E39" s="117"/>
      <c r="F39" s="81">
        <v>0</v>
      </c>
      <c r="G39" s="79">
        <v>0</v>
      </c>
      <c r="H39" s="79">
        <v>0</v>
      </c>
      <c r="I39" s="79">
        <v>0</v>
      </c>
      <c r="J39" s="79">
        <v>0</v>
      </c>
    </row>
    <row r="40" spans="1:10" s="10" customFormat="1" ht="12" x14ac:dyDescent="0.25">
      <c r="A40" s="51"/>
      <c r="B40" s="105">
        <v>638</v>
      </c>
      <c r="C40" s="116" t="s">
        <v>38</v>
      </c>
      <c r="D40" s="117"/>
      <c r="E40" s="117"/>
      <c r="F40" s="81">
        <v>0</v>
      </c>
      <c r="G40" s="79">
        <v>0</v>
      </c>
      <c r="H40" s="79">
        <v>0</v>
      </c>
      <c r="I40" s="79">
        <v>0</v>
      </c>
      <c r="J40" s="79">
        <v>0</v>
      </c>
    </row>
    <row r="41" spans="1:10" s="10" customFormat="1" ht="12" x14ac:dyDescent="0.25">
      <c r="A41" s="50">
        <v>64</v>
      </c>
      <c r="B41" s="118" t="s">
        <v>39</v>
      </c>
      <c r="C41" s="119"/>
      <c r="D41" s="119"/>
      <c r="E41" s="119"/>
      <c r="F41" s="83">
        <v>0</v>
      </c>
      <c r="G41" s="83">
        <v>0</v>
      </c>
      <c r="H41" s="83">
        <v>0</v>
      </c>
      <c r="I41" s="83">
        <v>0</v>
      </c>
      <c r="J41" s="83">
        <v>0</v>
      </c>
    </row>
    <row r="42" spans="1:10" s="10" customFormat="1" ht="12" x14ac:dyDescent="0.25">
      <c r="A42" s="50">
        <v>65</v>
      </c>
      <c r="B42" s="120" t="s">
        <v>40</v>
      </c>
      <c r="C42" s="121"/>
      <c r="D42" s="121"/>
      <c r="E42" s="122"/>
      <c r="F42" s="83">
        <v>0</v>
      </c>
      <c r="G42" s="83">
        <v>0</v>
      </c>
      <c r="H42" s="83">
        <v>0</v>
      </c>
      <c r="I42" s="83">
        <v>0</v>
      </c>
      <c r="J42" s="83">
        <v>0</v>
      </c>
    </row>
    <row r="43" spans="1:10" s="10" customFormat="1" ht="12" x14ac:dyDescent="0.25">
      <c r="A43" s="50">
        <v>66</v>
      </c>
      <c r="B43" s="120" t="s">
        <v>41</v>
      </c>
      <c r="C43" s="123"/>
      <c r="D43" s="123"/>
      <c r="E43" s="124"/>
      <c r="F43" s="83">
        <v>0</v>
      </c>
      <c r="G43" s="83">
        <v>0</v>
      </c>
      <c r="H43" s="83">
        <v>0</v>
      </c>
      <c r="I43" s="83">
        <v>0</v>
      </c>
      <c r="J43" s="83">
        <v>0</v>
      </c>
    </row>
    <row r="44" spans="1:10" s="10" customFormat="1" ht="12" x14ac:dyDescent="0.25">
      <c r="A44" s="50">
        <v>67</v>
      </c>
      <c r="B44" s="120" t="s">
        <v>42</v>
      </c>
      <c r="C44" s="123"/>
      <c r="D44" s="123"/>
      <c r="E44" s="124"/>
      <c r="F44" s="83">
        <v>0</v>
      </c>
      <c r="G44" s="83">
        <v>0</v>
      </c>
      <c r="H44" s="83">
        <v>0</v>
      </c>
      <c r="I44" s="83">
        <v>0</v>
      </c>
      <c r="J44" s="83">
        <v>0</v>
      </c>
    </row>
    <row r="45" spans="1:10" s="10" customFormat="1" ht="12" x14ac:dyDescent="0.25">
      <c r="A45" s="50">
        <v>69</v>
      </c>
      <c r="B45" s="120" t="s">
        <v>43</v>
      </c>
      <c r="C45" s="123"/>
      <c r="D45" s="123"/>
      <c r="E45" s="124"/>
      <c r="F45" s="86">
        <f>SUM(F46,F47,F51)</f>
        <v>0</v>
      </c>
      <c r="G45" s="86">
        <f>SUM(G46,G47,G51)</f>
        <v>0</v>
      </c>
      <c r="H45" s="86">
        <f>SUM(H46,H47,H51)</f>
        <v>0</v>
      </c>
      <c r="I45" s="86">
        <f>SUM(I46,I47,I51)</f>
        <v>0</v>
      </c>
      <c r="J45" s="86">
        <f>SUM(J46,J47,J51)</f>
        <v>0</v>
      </c>
    </row>
    <row r="46" spans="1:10" s="10" customFormat="1" ht="12" x14ac:dyDescent="0.25">
      <c r="A46" s="51"/>
      <c r="B46" s="105">
        <v>690</v>
      </c>
      <c r="C46" s="125" t="s">
        <v>44</v>
      </c>
      <c r="D46" s="126"/>
      <c r="E46" s="127"/>
      <c r="F46" s="81">
        <v>0</v>
      </c>
      <c r="G46" s="79"/>
      <c r="H46" s="79"/>
      <c r="I46" s="79"/>
      <c r="J46" s="79"/>
    </row>
    <row r="47" spans="1:10" s="10" customFormat="1" ht="12" x14ac:dyDescent="0.25">
      <c r="A47" s="51"/>
      <c r="B47" s="42">
        <v>691</v>
      </c>
      <c r="C47" s="128" t="s">
        <v>45</v>
      </c>
      <c r="D47" s="129"/>
      <c r="E47" s="130"/>
      <c r="F47" s="91">
        <f>SUM(F48:F50)</f>
        <v>0</v>
      </c>
      <c r="G47" s="91">
        <f t="shared" ref="G47:J47" si="8">SUM(G48:G50)</f>
        <v>0</v>
      </c>
      <c r="H47" s="91">
        <f t="shared" si="8"/>
        <v>0</v>
      </c>
      <c r="I47" s="91">
        <f t="shared" si="8"/>
        <v>0</v>
      </c>
      <c r="J47" s="91">
        <f t="shared" si="8"/>
        <v>0</v>
      </c>
    </row>
    <row r="48" spans="1:10" s="10" customFormat="1" ht="12" x14ac:dyDescent="0.25">
      <c r="A48" s="51"/>
      <c r="B48" s="105"/>
      <c r="C48" s="105">
        <v>69100</v>
      </c>
      <c r="D48" s="114" t="s">
        <v>46</v>
      </c>
      <c r="E48" s="115"/>
      <c r="F48" s="81">
        <v>0</v>
      </c>
      <c r="G48" s="79"/>
      <c r="H48" s="79"/>
      <c r="I48" s="79"/>
      <c r="J48" s="79"/>
    </row>
    <row r="49" spans="1:10" s="10" customFormat="1" ht="12" x14ac:dyDescent="0.25">
      <c r="A49" s="51"/>
      <c r="B49" s="105"/>
      <c r="C49" s="105">
        <v>69101</v>
      </c>
      <c r="D49" s="114" t="s">
        <v>47</v>
      </c>
      <c r="E49" s="115"/>
      <c r="F49" s="81">
        <v>0</v>
      </c>
      <c r="G49" s="79"/>
      <c r="H49" s="79"/>
      <c r="I49" s="79"/>
      <c r="J49" s="79"/>
    </row>
    <row r="50" spans="1:10" s="10" customFormat="1" ht="12" x14ac:dyDescent="0.25">
      <c r="A50" s="51"/>
      <c r="B50" s="105"/>
      <c r="C50" s="105">
        <v>69102</v>
      </c>
      <c r="D50" s="114" t="s">
        <v>48</v>
      </c>
      <c r="E50" s="115"/>
      <c r="F50" s="81">
        <v>0</v>
      </c>
      <c r="G50" s="79"/>
      <c r="H50" s="79"/>
      <c r="I50" s="79"/>
      <c r="J50" s="79"/>
    </row>
    <row r="51" spans="1:10" s="10" customFormat="1" ht="12" x14ac:dyDescent="0.25">
      <c r="A51" s="51"/>
      <c r="B51" s="105">
        <v>693</v>
      </c>
      <c r="C51" s="165" t="s">
        <v>49</v>
      </c>
      <c r="D51" s="166"/>
      <c r="E51" s="167"/>
      <c r="F51" s="81">
        <v>0</v>
      </c>
      <c r="G51" s="79"/>
      <c r="H51" s="79"/>
      <c r="I51" s="79"/>
      <c r="J51" s="79"/>
    </row>
    <row r="52" spans="1:10" ht="15.6" x14ac:dyDescent="0.3">
      <c r="A52" s="141" t="s">
        <v>50</v>
      </c>
      <c r="B52" s="142"/>
      <c r="C52" s="142"/>
      <c r="D52" s="142"/>
      <c r="E52" s="143"/>
      <c r="F52" s="92">
        <f t="shared" ref="F52:J52" si="9">F45+F44+F43+F42+F41+F34+F30+F10+F9</f>
        <v>407273.66</v>
      </c>
      <c r="G52" s="92">
        <f t="shared" si="9"/>
        <v>422020.75999999995</v>
      </c>
      <c r="H52" s="92">
        <f t="shared" si="9"/>
        <v>428995.701</v>
      </c>
      <c r="I52" s="92">
        <f t="shared" si="9"/>
        <v>440659.53140999994</v>
      </c>
      <c r="J52" s="92">
        <f t="shared" si="9"/>
        <v>450020.3001241</v>
      </c>
    </row>
    <row r="53" spans="1:10" x14ac:dyDescent="0.3">
      <c r="A53" s="52"/>
      <c r="B53" s="52"/>
      <c r="C53" s="52"/>
      <c r="D53" s="52"/>
      <c r="E53" s="52"/>
      <c r="F53" s="3"/>
    </row>
    <row r="54" spans="1:10" x14ac:dyDescent="0.3">
      <c r="A54" s="52"/>
      <c r="B54" s="52"/>
      <c r="C54" s="52"/>
      <c r="D54" s="52"/>
      <c r="E54" s="52"/>
      <c r="F54" s="3"/>
    </row>
    <row r="55" spans="1:10" x14ac:dyDescent="0.3">
      <c r="A55" s="52"/>
      <c r="B55" s="52"/>
      <c r="C55" s="52"/>
      <c r="D55" s="52"/>
      <c r="E55" s="52"/>
      <c r="F55" s="3"/>
    </row>
    <row r="56" spans="1:10" x14ac:dyDescent="0.3">
      <c r="A56" s="52"/>
      <c r="B56" s="52"/>
      <c r="C56" s="52"/>
      <c r="D56" s="52"/>
      <c r="E56" s="52"/>
      <c r="F56" s="3"/>
    </row>
    <row r="57" spans="1:10" x14ac:dyDescent="0.3">
      <c r="A57" s="52"/>
      <c r="B57" s="52"/>
      <c r="C57" s="52"/>
      <c r="D57" s="52"/>
      <c r="E57" s="52"/>
      <c r="F57" s="3"/>
    </row>
    <row r="58" spans="1:10" x14ac:dyDescent="0.3">
      <c r="A58" s="52"/>
      <c r="B58" s="52"/>
      <c r="C58" s="52"/>
      <c r="D58" s="52"/>
      <c r="E58" s="52"/>
      <c r="F58" s="3"/>
    </row>
    <row r="59" spans="1:10" x14ac:dyDescent="0.3">
      <c r="A59" s="52"/>
      <c r="B59" s="52"/>
      <c r="C59" s="52"/>
      <c r="D59" s="52"/>
      <c r="E59" s="52"/>
      <c r="F59" s="3"/>
    </row>
    <row r="60" spans="1:10" ht="15.6" x14ac:dyDescent="0.3">
      <c r="A60" s="144" t="s">
        <v>51</v>
      </c>
      <c r="B60" s="144"/>
      <c r="C60" s="144"/>
      <c r="D60" s="144"/>
      <c r="E60" s="144"/>
      <c r="F60" s="9">
        <v>2021</v>
      </c>
      <c r="G60" s="9">
        <v>2022</v>
      </c>
      <c r="H60" s="9">
        <v>2023</v>
      </c>
      <c r="I60" s="9">
        <v>2024</v>
      </c>
      <c r="J60" s="9">
        <v>2025</v>
      </c>
    </row>
    <row r="61" spans="1:10" s="10" customFormat="1" ht="12" x14ac:dyDescent="0.25">
      <c r="A61" s="53">
        <v>70</v>
      </c>
      <c r="B61" s="145" t="s">
        <v>52</v>
      </c>
      <c r="C61" s="146"/>
      <c r="D61" s="146"/>
      <c r="E61" s="146"/>
      <c r="F61" s="77">
        <f>F62+F63+F70+F71</f>
        <v>68627.320000000007</v>
      </c>
      <c r="G61" s="77">
        <f>G62+G63+G70+G71</f>
        <v>81943.240000000005</v>
      </c>
      <c r="H61" s="77">
        <f>H62+H63+H70+H71</f>
        <v>91045.4084</v>
      </c>
      <c r="I61" s="77">
        <f>I62+I63+I70+I71</f>
        <v>101248.99998400001</v>
      </c>
      <c r="J61" s="77">
        <f>J62+J63+J70+J71</f>
        <v>109134.93988383999</v>
      </c>
    </row>
    <row r="62" spans="1:10" s="10" customFormat="1" ht="12" x14ac:dyDescent="0.25">
      <c r="A62" s="54"/>
      <c r="B62" s="55">
        <v>700</v>
      </c>
      <c r="C62" s="147" t="s">
        <v>53</v>
      </c>
      <c r="D62" s="148"/>
      <c r="E62" s="149"/>
      <c r="F62" s="78">
        <v>0</v>
      </c>
      <c r="G62" s="79"/>
      <c r="H62" s="79"/>
      <c r="I62" s="79"/>
      <c r="J62" s="79"/>
    </row>
    <row r="63" spans="1:10" s="10" customFormat="1" ht="12" x14ac:dyDescent="0.25">
      <c r="A63" s="54"/>
      <c r="B63" s="56">
        <v>701</v>
      </c>
      <c r="C63" s="150" t="s">
        <v>54</v>
      </c>
      <c r="D63" s="129"/>
      <c r="E63" s="130"/>
      <c r="F63" s="80">
        <f>SUM(F64:F69)</f>
        <v>66477.320000000007</v>
      </c>
      <c r="G63" s="80">
        <f>SUM(G64:G69)</f>
        <v>79771.740000000005</v>
      </c>
      <c r="H63" s="80">
        <f>SUM(H64:H69)</f>
        <v>88852.193400000004</v>
      </c>
      <c r="I63" s="80">
        <f>SUM(I64:I69)</f>
        <v>99033.852834000005</v>
      </c>
      <c r="J63" s="80">
        <f>SUM(J64:J69)</f>
        <v>106897.64126234</v>
      </c>
    </row>
    <row r="64" spans="1:10" s="10" customFormat="1" ht="12" x14ac:dyDescent="0.25">
      <c r="A64" s="54"/>
      <c r="B64" s="57"/>
      <c r="C64" s="55">
        <v>70100</v>
      </c>
      <c r="D64" s="151" t="s">
        <v>55</v>
      </c>
      <c r="E64" s="151"/>
      <c r="F64" s="81">
        <v>32234</v>
      </c>
      <c r="G64" s="79">
        <f>F64*1.01</f>
        <v>32556.34</v>
      </c>
      <c r="H64" s="79">
        <f>G64*1.01</f>
        <v>32881.903400000003</v>
      </c>
      <c r="I64" s="79">
        <f>H64*1.01</f>
        <v>33210.722434000003</v>
      </c>
      <c r="J64" s="79">
        <f>I64*1.01</f>
        <v>33542.829658340001</v>
      </c>
    </row>
    <row r="65" spans="1:10" s="10" customFormat="1" ht="12" x14ac:dyDescent="0.25">
      <c r="A65" s="54"/>
      <c r="B65" s="58"/>
      <c r="C65" s="55">
        <v>70101</v>
      </c>
      <c r="D65" s="151" t="s">
        <v>13</v>
      </c>
      <c r="E65" s="151"/>
      <c r="F65" s="81">
        <v>0</v>
      </c>
      <c r="G65" s="79">
        <f t="shared" ref="G65:G73" si="10">F65*1.01</f>
        <v>0</v>
      </c>
      <c r="H65" s="79">
        <f t="shared" ref="H65:I65" si="11">G65*1.01</f>
        <v>0</v>
      </c>
      <c r="I65" s="79">
        <f t="shared" si="11"/>
        <v>0</v>
      </c>
      <c r="J65" s="79">
        <f t="shared" ref="J65" si="12">I65*1.01</f>
        <v>0</v>
      </c>
    </row>
    <row r="66" spans="1:10" s="10" customFormat="1" ht="12" x14ac:dyDescent="0.25">
      <c r="A66" s="54"/>
      <c r="B66" s="58"/>
      <c r="C66" s="55">
        <v>70102</v>
      </c>
      <c r="D66" s="151" t="s">
        <v>14</v>
      </c>
      <c r="E66" s="151"/>
      <c r="F66" s="81">
        <v>0</v>
      </c>
      <c r="G66" s="79">
        <f t="shared" si="10"/>
        <v>0</v>
      </c>
      <c r="H66" s="79">
        <f t="shared" ref="H66:I66" si="13">G66*1.01</f>
        <v>0</v>
      </c>
      <c r="I66" s="79">
        <f t="shared" si="13"/>
        <v>0</v>
      </c>
      <c r="J66" s="79">
        <f t="shared" ref="J66" si="14">I66*1.01</f>
        <v>0</v>
      </c>
    </row>
    <row r="67" spans="1:10" s="10" customFormat="1" ht="12" x14ac:dyDescent="0.25">
      <c r="A67" s="54"/>
      <c r="B67" s="58"/>
      <c r="C67" s="55">
        <v>70103</v>
      </c>
      <c r="D67" s="151" t="s">
        <v>15</v>
      </c>
      <c r="E67" s="151"/>
      <c r="F67" s="81">
        <v>0</v>
      </c>
      <c r="G67" s="79">
        <f t="shared" si="10"/>
        <v>0</v>
      </c>
      <c r="H67" s="79">
        <f t="shared" ref="H67:I67" si="15">G67*1.01</f>
        <v>0</v>
      </c>
      <c r="I67" s="79">
        <f t="shared" si="15"/>
        <v>0</v>
      </c>
      <c r="J67" s="79">
        <f t="shared" ref="J67" si="16">I67*1.01</f>
        <v>0</v>
      </c>
    </row>
    <row r="68" spans="1:10" s="10" customFormat="1" ht="12" customHeight="1" x14ac:dyDescent="0.25">
      <c r="A68" s="54"/>
      <c r="B68" s="58"/>
      <c r="C68" s="60">
        <v>70104</v>
      </c>
      <c r="D68" s="131" t="s">
        <v>56</v>
      </c>
      <c r="E68" s="132"/>
      <c r="F68" s="102">
        <v>33843.32</v>
      </c>
      <c r="G68" s="103">
        <v>46811.4</v>
      </c>
      <c r="H68" s="103">
        <v>55562.25</v>
      </c>
      <c r="I68" s="103">
        <v>65411.01</v>
      </c>
      <c r="J68" s="103">
        <v>72938.570000000007</v>
      </c>
    </row>
    <row r="69" spans="1:10" s="10" customFormat="1" ht="12" customHeight="1" x14ac:dyDescent="0.25">
      <c r="A69" s="54"/>
      <c r="B69" s="59"/>
      <c r="C69" s="60">
        <v>70105</v>
      </c>
      <c r="D69" s="131" t="s">
        <v>57</v>
      </c>
      <c r="E69" s="132"/>
      <c r="F69" s="81">
        <v>400</v>
      </c>
      <c r="G69" s="79">
        <f t="shared" si="10"/>
        <v>404</v>
      </c>
      <c r="H69" s="79">
        <f t="shared" ref="H69:I69" si="17">G69*1.01</f>
        <v>408.04</v>
      </c>
      <c r="I69" s="79">
        <f t="shared" si="17"/>
        <v>412.12040000000002</v>
      </c>
      <c r="J69" s="79">
        <f t="shared" ref="J69" si="18">I69*1.01</f>
        <v>416.241604</v>
      </c>
    </row>
    <row r="70" spans="1:10" s="10" customFormat="1" ht="12" x14ac:dyDescent="0.25">
      <c r="A70" s="54"/>
      <c r="B70" s="61">
        <v>703</v>
      </c>
      <c r="C70" s="157" t="s">
        <v>58</v>
      </c>
      <c r="D70" s="158"/>
      <c r="E70" s="159"/>
      <c r="F70" s="82">
        <v>2150</v>
      </c>
      <c r="G70" s="79">
        <f t="shared" si="10"/>
        <v>2171.5</v>
      </c>
      <c r="H70" s="79">
        <f t="shared" ref="H70:I70" si="19">G70*1.01</f>
        <v>2193.2150000000001</v>
      </c>
      <c r="I70" s="79">
        <f t="shared" si="19"/>
        <v>2215.1471500000002</v>
      </c>
      <c r="J70" s="79">
        <f t="shared" ref="J70" si="20">I70*1.01</f>
        <v>2237.2986215000001</v>
      </c>
    </row>
    <row r="71" spans="1:10" s="10" customFormat="1" ht="12" x14ac:dyDescent="0.25">
      <c r="A71" s="54"/>
      <c r="B71" s="61">
        <v>708</v>
      </c>
      <c r="C71" s="157" t="s">
        <v>59</v>
      </c>
      <c r="D71" s="158"/>
      <c r="E71" s="159"/>
      <c r="F71" s="82">
        <v>0</v>
      </c>
      <c r="G71" s="79">
        <f t="shared" si="10"/>
        <v>0</v>
      </c>
      <c r="H71" s="79">
        <f t="shared" ref="H71:I71" si="21">G71*1.01</f>
        <v>0</v>
      </c>
      <c r="I71" s="79">
        <f t="shared" si="21"/>
        <v>0</v>
      </c>
      <c r="J71" s="79">
        <f t="shared" ref="J71" si="22">I71*1.01</f>
        <v>0</v>
      </c>
    </row>
    <row r="72" spans="1:10" s="10" customFormat="1" ht="12" x14ac:dyDescent="0.25">
      <c r="A72" s="53">
        <v>71</v>
      </c>
      <c r="B72" s="160" t="s">
        <v>60</v>
      </c>
      <c r="C72" s="161"/>
      <c r="D72" s="161"/>
      <c r="E72" s="162"/>
      <c r="F72" s="83">
        <v>0</v>
      </c>
      <c r="G72" s="83">
        <f t="shared" si="10"/>
        <v>0</v>
      </c>
      <c r="H72" s="83">
        <f t="shared" ref="H72:I72" si="23">G72*1.01</f>
        <v>0</v>
      </c>
      <c r="I72" s="83">
        <f t="shared" si="23"/>
        <v>0</v>
      </c>
      <c r="J72" s="83">
        <f t="shared" ref="J72" si="24">I72*1.01</f>
        <v>0</v>
      </c>
    </row>
    <row r="73" spans="1:10" s="10" customFormat="1" ht="12" x14ac:dyDescent="0.25">
      <c r="A73" s="53">
        <v>72</v>
      </c>
      <c r="B73" s="160" t="s">
        <v>61</v>
      </c>
      <c r="C73" s="163"/>
      <c r="D73" s="163"/>
      <c r="E73" s="164"/>
      <c r="F73" s="83">
        <v>0</v>
      </c>
      <c r="G73" s="83">
        <f t="shared" si="10"/>
        <v>0</v>
      </c>
      <c r="H73" s="83">
        <f t="shared" ref="H73:I73" si="25">G73*1.01</f>
        <v>0</v>
      </c>
      <c r="I73" s="83">
        <f t="shared" si="25"/>
        <v>0</v>
      </c>
      <c r="J73" s="83">
        <f t="shared" ref="J73" si="26">I73*1.01</f>
        <v>0</v>
      </c>
    </row>
    <row r="74" spans="1:10" s="10" customFormat="1" ht="12" x14ac:dyDescent="0.25">
      <c r="A74" s="53">
        <v>73</v>
      </c>
      <c r="B74" s="160" t="s">
        <v>62</v>
      </c>
      <c r="C74" s="163"/>
      <c r="D74" s="163"/>
      <c r="E74" s="164"/>
      <c r="F74" s="84">
        <f>F75+F76+F77+F80+F81+F95</f>
        <v>332738.06</v>
      </c>
      <c r="G74" s="84">
        <f>G75+G76+G77+G80+G81+G95</f>
        <v>334169.52060000005</v>
      </c>
      <c r="H74" s="84">
        <f>H75+H76+H77+H80+H81+H95</f>
        <v>335615.29580600001</v>
      </c>
      <c r="I74" s="84">
        <f>I75+I76+I77+I80+I81+I95</f>
        <v>337075.52876406</v>
      </c>
      <c r="J74" s="84">
        <f>J75+J76+J77+J80+J81+J95</f>
        <v>338550.36405170063</v>
      </c>
    </row>
    <row r="75" spans="1:10" s="10" customFormat="1" ht="12" x14ac:dyDescent="0.25">
      <c r="A75" s="54"/>
      <c r="B75" s="60">
        <v>730</v>
      </c>
      <c r="C75" s="152" t="s">
        <v>63</v>
      </c>
      <c r="D75" s="153"/>
      <c r="E75" s="154"/>
      <c r="F75" s="81">
        <v>0</v>
      </c>
      <c r="G75" s="79">
        <v>0</v>
      </c>
      <c r="H75" s="79">
        <v>0</v>
      </c>
      <c r="I75" s="79">
        <v>0</v>
      </c>
      <c r="J75" s="79">
        <v>0</v>
      </c>
    </row>
    <row r="76" spans="1:10" s="10" customFormat="1" ht="12" x14ac:dyDescent="0.25">
      <c r="A76" s="54"/>
      <c r="B76" s="60">
        <v>731</v>
      </c>
      <c r="C76" s="152" t="s">
        <v>64</v>
      </c>
      <c r="D76" s="153"/>
      <c r="E76" s="154"/>
      <c r="F76" s="81">
        <v>0</v>
      </c>
      <c r="G76" s="79">
        <v>0</v>
      </c>
      <c r="H76" s="79">
        <v>0</v>
      </c>
      <c r="I76" s="79">
        <v>0</v>
      </c>
      <c r="J76" s="79">
        <v>0</v>
      </c>
    </row>
    <row r="77" spans="1:10" s="10" customFormat="1" ht="12" x14ac:dyDescent="0.25">
      <c r="A77" s="54"/>
      <c r="B77" s="62" t="s">
        <v>65</v>
      </c>
      <c r="C77" s="136" t="s">
        <v>66</v>
      </c>
      <c r="D77" s="137"/>
      <c r="E77" s="138"/>
      <c r="F77" s="85">
        <f t="shared" ref="F77:J77" si="27">F78+F79</f>
        <v>0</v>
      </c>
      <c r="G77" s="85">
        <f t="shared" si="27"/>
        <v>0</v>
      </c>
      <c r="H77" s="85">
        <f t="shared" si="27"/>
        <v>0</v>
      </c>
      <c r="I77" s="85">
        <f t="shared" si="27"/>
        <v>0</v>
      </c>
      <c r="J77" s="85">
        <f t="shared" si="27"/>
        <v>0</v>
      </c>
    </row>
    <row r="78" spans="1:10" s="10" customFormat="1" ht="12" x14ac:dyDescent="0.25">
      <c r="A78" s="54"/>
      <c r="B78" s="63"/>
      <c r="C78" s="60">
        <v>73200</v>
      </c>
      <c r="D78" s="134" t="s">
        <v>66</v>
      </c>
      <c r="E78" s="135"/>
      <c r="F78" s="81">
        <v>0</v>
      </c>
      <c r="G78" s="79">
        <v>0</v>
      </c>
      <c r="H78" s="79">
        <v>0</v>
      </c>
      <c r="I78" s="79">
        <v>0</v>
      </c>
      <c r="J78" s="79">
        <v>0</v>
      </c>
    </row>
    <row r="79" spans="1:10" s="10" customFormat="1" ht="12" x14ac:dyDescent="0.25">
      <c r="A79" s="54"/>
      <c r="B79" s="64"/>
      <c r="C79" s="60">
        <v>73201</v>
      </c>
      <c r="D79" s="134" t="s">
        <v>67</v>
      </c>
      <c r="E79" s="135"/>
      <c r="F79" s="81">
        <v>0</v>
      </c>
      <c r="G79" s="79">
        <v>0</v>
      </c>
      <c r="H79" s="79">
        <v>0</v>
      </c>
      <c r="I79" s="79">
        <v>0</v>
      </c>
      <c r="J79" s="79">
        <v>0</v>
      </c>
    </row>
    <row r="80" spans="1:10" s="10" customFormat="1" ht="12" x14ac:dyDescent="0.25">
      <c r="A80" s="54"/>
      <c r="B80" s="65">
        <v>736</v>
      </c>
      <c r="C80" s="152" t="s">
        <v>68</v>
      </c>
      <c r="D80" s="153"/>
      <c r="E80" s="154"/>
      <c r="F80" s="81">
        <v>0</v>
      </c>
      <c r="G80" s="79">
        <v>0</v>
      </c>
      <c r="H80" s="79">
        <v>0</v>
      </c>
      <c r="I80" s="79">
        <v>0</v>
      </c>
      <c r="J80" s="79">
        <v>0</v>
      </c>
    </row>
    <row r="81" spans="1:10" s="10" customFormat="1" ht="12" x14ac:dyDescent="0.25">
      <c r="A81" s="54"/>
      <c r="B81" s="66">
        <v>737</v>
      </c>
      <c r="C81" s="156" t="s">
        <v>69</v>
      </c>
      <c r="D81" s="137"/>
      <c r="E81" s="138"/>
      <c r="F81" s="85">
        <f>SUM(F82:F94)</f>
        <v>299448.06</v>
      </c>
      <c r="G81" s="85">
        <f>SUM(G82:G94)</f>
        <v>300546.62060000002</v>
      </c>
      <c r="H81" s="85">
        <f>SUM(H82:H94)</f>
        <v>301656.16680599999</v>
      </c>
      <c r="I81" s="85">
        <f>SUM(I82:I94)</f>
        <v>302776.80847405997</v>
      </c>
      <c r="J81" s="85">
        <f>SUM(J82:J94)</f>
        <v>303908.65655880061</v>
      </c>
    </row>
    <row r="82" spans="1:10" s="10" customFormat="1" ht="24.75" customHeight="1" x14ac:dyDescent="0.25">
      <c r="A82" s="54"/>
      <c r="B82" s="64"/>
      <c r="C82" s="60">
        <v>73700</v>
      </c>
      <c r="D82" s="134" t="s">
        <v>70</v>
      </c>
      <c r="E82" s="135"/>
      <c r="F82" s="81">
        <v>282497.06</v>
      </c>
      <c r="G82" s="81">
        <v>283426.11060000001</v>
      </c>
      <c r="H82" s="81">
        <v>284364.45170600002</v>
      </c>
      <c r="I82" s="81">
        <v>285312.17622306</v>
      </c>
      <c r="J82" s="81">
        <v>286269.3779852906</v>
      </c>
    </row>
    <row r="83" spans="1:10" s="10" customFormat="1" ht="12" x14ac:dyDescent="0.25">
      <c r="A83" s="54"/>
      <c r="B83" s="64"/>
      <c r="C83" s="60">
        <v>73701</v>
      </c>
      <c r="D83" s="134" t="s">
        <v>71</v>
      </c>
      <c r="E83" s="135"/>
      <c r="F83" s="81">
        <v>16951</v>
      </c>
      <c r="G83" s="79">
        <f t="shared" ref="G83:G93" si="28">F83*1.01</f>
        <v>17120.509999999998</v>
      </c>
      <c r="H83" s="79">
        <f t="shared" ref="H83:I83" si="29">G83*1.01</f>
        <v>17291.715099999998</v>
      </c>
      <c r="I83" s="79">
        <f t="shared" si="29"/>
        <v>17464.632250999999</v>
      </c>
      <c r="J83" s="79">
        <f t="shared" ref="J83" si="30">I83*1.01</f>
        <v>17639.278573510001</v>
      </c>
    </row>
    <row r="84" spans="1:10" s="10" customFormat="1" ht="12" x14ac:dyDescent="0.25">
      <c r="A84" s="54"/>
      <c r="B84" s="64"/>
      <c r="C84" s="60">
        <v>73702</v>
      </c>
      <c r="D84" s="134" t="s">
        <v>72</v>
      </c>
      <c r="E84" s="135"/>
      <c r="F84" s="81">
        <v>0</v>
      </c>
      <c r="G84" s="79">
        <f t="shared" si="28"/>
        <v>0</v>
      </c>
      <c r="H84" s="79">
        <f t="shared" ref="H84:I84" si="31">G84*1.01</f>
        <v>0</v>
      </c>
      <c r="I84" s="79">
        <f t="shared" si="31"/>
        <v>0</v>
      </c>
      <c r="J84" s="79">
        <f t="shared" ref="J84" si="32">I84*1.01</f>
        <v>0</v>
      </c>
    </row>
    <row r="85" spans="1:10" s="10" customFormat="1" ht="12" x14ac:dyDescent="0.25">
      <c r="A85" s="54"/>
      <c r="B85" s="64"/>
      <c r="C85" s="60">
        <v>73703</v>
      </c>
      <c r="D85" s="114" t="s">
        <v>73</v>
      </c>
      <c r="E85" s="133"/>
      <c r="F85" s="81">
        <v>0</v>
      </c>
      <c r="G85" s="79">
        <f t="shared" si="28"/>
        <v>0</v>
      </c>
      <c r="H85" s="79">
        <f t="shared" ref="H85:I85" si="33">G85*1.01</f>
        <v>0</v>
      </c>
      <c r="I85" s="79">
        <f t="shared" si="33"/>
        <v>0</v>
      </c>
      <c r="J85" s="79">
        <f t="shared" ref="J85" si="34">I85*1.01</f>
        <v>0</v>
      </c>
    </row>
    <row r="86" spans="1:10" s="10" customFormat="1" ht="12" x14ac:dyDescent="0.25">
      <c r="A86" s="54"/>
      <c r="B86" s="64"/>
      <c r="C86" s="60">
        <v>73704</v>
      </c>
      <c r="D86" s="114" t="s">
        <v>74</v>
      </c>
      <c r="E86" s="133"/>
      <c r="F86" s="81">
        <v>0</v>
      </c>
      <c r="G86" s="79">
        <f t="shared" si="28"/>
        <v>0</v>
      </c>
      <c r="H86" s="79">
        <f t="shared" ref="H86:I86" si="35">G86*1.01</f>
        <v>0</v>
      </c>
      <c r="I86" s="79">
        <f t="shared" si="35"/>
        <v>0</v>
      </c>
      <c r="J86" s="79">
        <f t="shared" ref="J86" si="36">I86*1.01</f>
        <v>0</v>
      </c>
    </row>
    <row r="87" spans="1:10" s="10" customFormat="1" ht="12" x14ac:dyDescent="0.25">
      <c r="A87" s="54"/>
      <c r="B87" s="64"/>
      <c r="C87" s="60">
        <v>73705</v>
      </c>
      <c r="D87" s="134" t="s">
        <v>75</v>
      </c>
      <c r="E87" s="135"/>
      <c r="F87" s="81">
        <v>0</v>
      </c>
      <c r="G87" s="79">
        <f t="shared" si="28"/>
        <v>0</v>
      </c>
      <c r="H87" s="79">
        <f t="shared" ref="H87:I87" si="37">G87*1.01</f>
        <v>0</v>
      </c>
      <c r="I87" s="79">
        <f t="shared" si="37"/>
        <v>0</v>
      </c>
      <c r="J87" s="79">
        <f t="shared" ref="J87" si="38">I87*1.01</f>
        <v>0</v>
      </c>
    </row>
    <row r="88" spans="1:10" s="10" customFormat="1" ht="12" x14ac:dyDescent="0.25">
      <c r="A88" s="54"/>
      <c r="B88" s="64"/>
      <c r="C88" s="60">
        <v>73706</v>
      </c>
      <c r="D88" s="134" t="s">
        <v>76</v>
      </c>
      <c r="E88" s="135"/>
      <c r="F88" s="81">
        <v>0</v>
      </c>
      <c r="G88" s="79">
        <f t="shared" si="28"/>
        <v>0</v>
      </c>
      <c r="H88" s="79">
        <f t="shared" ref="H88:I88" si="39">G88*1.01</f>
        <v>0</v>
      </c>
      <c r="I88" s="79">
        <f t="shared" si="39"/>
        <v>0</v>
      </c>
      <c r="J88" s="79">
        <f t="shared" ref="J88" si="40">I88*1.01</f>
        <v>0</v>
      </c>
    </row>
    <row r="89" spans="1:10" s="10" customFormat="1" ht="12" x14ac:dyDescent="0.25">
      <c r="A89" s="54"/>
      <c r="B89" s="64"/>
      <c r="C89" s="60">
        <v>73707</v>
      </c>
      <c r="D89" s="134" t="s">
        <v>77</v>
      </c>
      <c r="E89" s="135"/>
      <c r="F89" s="81">
        <v>0</v>
      </c>
      <c r="G89" s="79">
        <f t="shared" si="28"/>
        <v>0</v>
      </c>
      <c r="H89" s="79">
        <f t="shared" ref="H89:I89" si="41">G89*1.01</f>
        <v>0</v>
      </c>
      <c r="I89" s="79">
        <f t="shared" si="41"/>
        <v>0</v>
      </c>
      <c r="J89" s="79">
        <f t="shared" ref="J89" si="42">I89*1.01</f>
        <v>0</v>
      </c>
    </row>
    <row r="90" spans="1:10" s="10" customFormat="1" ht="12" x14ac:dyDescent="0.25">
      <c r="A90" s="54"/>
      <c r="B90" s="64"/>
      <c r="C90" s="60">
        <v>73708</v>
      </c>
      <c r="D90" s="134" t="s">
        <v>78</v>
      </c>
      <c r="E90" s="135"/>
      <c r="F90" s="81">
        <v>0</v>
      </c>
      <c r="G90" s="79">
        <f t="shared" si="28"/>
        <v>0</v>
      </c>
      <c r="H90" s="79">
        <f t="shared" ref="H90:I90" si="43">G90*1.01</f>
        <v>0</v>
      </c>
      <c r="I90" s="79">
        <f t="shared" si="43"/>
        <v>0</v>
      </c>
      <c r="J90" s="79">
        <f t="shared" ref="J90" si="44">I90*1.01</f>
        <v>0</v>
      </c>
    </row>
    <row r="91" spans="1:10" s="10" customFormat="1" ht="12" x14ac:dyDescent="0.25">
      <c r="A91" s="54"/>
      <c r="B91" s="64"/>
      <c r="C91" s="60">
        <v>73709</v>
      </c>
      <c r="D91" s="134" t="s">
        <v>79</v>
      </c>
      <c r="E91" s="135"/>
      <c r="F91" s="81">
        <v>0</v>
      </c>
      <c r="G91" s="79">
        <f t="shared" si="28"/>
        <v>0</v>
      </c>
      <c r="H91" s="79">
        <f t="shared" ref="H91:I91" si="45">G91*1.01</f>
        <v>0</v>
      </c>
      <c r="I91" s="79">
        <f t="shared" si="45"/>
        <v>0</v>
      </c>
      <c r="J91" s="79">
        <f t="shared" ref="J91" si="46">I91*1.01</f>
        <v>0</v>
      </c>
    </row>
    <row r="92" spans="1:10" s="10" customFormat="1" ht="12" x14ac:dyDescent="0.25">
      <c r="A92" s="54"/>
      <c r="B92" s="64"/>
      <c r="C92" s="60">
        <v>73710</v>
      </c>
      <c r="D92" s="131" t="s">
        <v>80</v>
      </c>
      <c r="E92" s="132"/>
      <c r="F92" s="81">
        <v>0</v>
      </c>
      <c r="G92" s="79">
        <f t="shared" si="28"/>
        <v>0</v>
      </c>
      <c r="H92" s="79">
        <f t="shared" ref="H92:I92" si="47">G92*1.01</f>
        <v>0</v>
      </c>
      <c r="I92" s="79">
        <f t="shared" si="47"/>
        <v>0</v>
      </c>
      <c r="J92" s="79">
        <f t="shared" ref="J92" si="48">I92*1.01</f>
        <v>0</v>
      </c>
    </row>
    <row r="93" spans="1:10" s="10" customFormat="1" ht="12" x14ac:dyDescent="0.25">
      <c r="A93" s="54"/>
      <c r="B93" s="67"/>
      <c r="C93" s="60">
        <v>73711</v>
      </c>
      <c r="D93" s="134" t="s">
        <v>81</v>
      </c>
      <c r="E93" s="135"/>
      <c r="F93" s="81">
        <v>0</v>
      </c>
      <c r="G93" s="79">
        <f t="shared" si="28"/>
        <v>0</v>
      </c>
      <c r="H93" s="79">
        <f t="shared" ref="H93:I93" si="49">G93*1.01</f>
        <v>0</v>
      </c>
      <c r="I93" s="79">
        <f t="shared" si="49"/>
        <v>0</v>
      </c>
      <c r="J93" s="79">
        <f t="shared" ref="J93" si="50">I93*1.01</f>
        <v>0</v>
      </c>
    </row>
    <row r="94" spans="1:10" s="10" customFormat="1" ht="12" x14ac:dyDescent="0.25">
      <c r="A94" s="54"/>
      <c r="B94" s="67"/>
      <c r="C94" s="60">
        <v>73712</v>
      </c>
      <c r="D94" s="134" t="s">
        <v>82</v>
      </c>
      <c r="E94" s="135"/>
      <c r="F94" s="113"/>
      <c r="G94" s="113"/>
      <c r="H94" s="113"/>
      <c r="I94" s="113"/>
      <c r="J94" s="113"/>
    </row>
    <row r="95" spans="1:10" s="10" customFormat="1" ht="12" x14ac:dyDescent="0.25">
      <c r="A95" s="54"/>
      <c r="B95" s="66">
        <v>738</v>
      </c>
      <c r="C95" s="111" t="s">
        <v>83</v>
      </c>
      <c r="D95" s="109"/>
      <c r="E95" s="110"/>
      <c r="F95" s="85">
        <f>SUM(F96:F98)</f>
        <v>33290</v>
      </c>
      <c r="G95" s="85">
        <f t="shared" ref="G95:J95" si="51">SUM(G96:G98)</f>
        <v>33622.9</v>
      </c>
      <c r="H95" s="85">
        <f t="shared" si="51"/>
        <v>33959.129000000001</v>
      </c>
      <c r="I95" s="85">
        <f t="shared" si="51"/>
        <v>34298.720290000005</v>
      </c>
      <c r="J95" s="85">
        <f t="shared" si="51"/>
        <v>34641.707492900001</v>
      </c>
    </row>
    <row r="96" spans="1:10" s="10" customFormat="1" ht="12" x14ac:dyDescent="0.25">
      <c r="A96" s="54"/>
      <c r="B96" s="64"/>
      <c r="C96" s="60">
        <v>73800</v>
      </c>
      <c r="D96" s="135" t="s">
        <v>84</v>
      </c>
      <c r="E96" s="135"/>
      <c r="F96" s="81">
        <v>33000</v>
      </c>
      <c r="G96" s="79">
        <f>F96*1.01</f>
        <v>33330</v>
      </c>
      <c r="H96" s="79">
        <f>G96*1.01</f>
        <v>33663.300000000003</v>
      </c>
      <c r="I96" s="79">
        <f>H96*1.01</f>
        <v>33999.933000000005</v>
      </c>
      <c r="J96" s="79">
        <f>I96*1.01</f>
        <v>34339.932330000003</v>
      </c>
    </row>
    <row r="97" spans="1:10" s="10" customFormat="1" ht="12" x14ac:dyDescent="0.25">
      <c r="A97" s="54"/>
      <c r="B97" s="64"/>
      <c r="C97" s="60">
        <v>73801</v>
      </c>
      <c r="D97" s="168" t="s">
        <v>85</v>
      </c>
      <c r="E97" s="168"/>
      <c r="F97" s="81">
        <v>0</v>
      </c>
      <c r="G97" s="79">
        <v>0</v>
      </c>
      <c r="H97" s="79">
        <v>0</v>
      </c>
      <c r="I97" s="79">
        <f t="shared" ref="I97:J97" si="52">H97*1.01</f>
        <v>0</v>
      </c>
      <c r="J97" s="79">
        <f t="shared" si="52"/>
        <v>0</v>
      </c>
    </row>
    <row r="98" spans="1:10" s="10" customFormat="1" ht="12" x14ac:dyDescent="0.25">
      <c r="A98" s="54"/>
      <c r="B98" s="64"/>
      <c r="C98" s="60">
        <v>73802</v>
      </c>
      <c r="D98" s="169" t="s">
        <v>86</v>
      </c>
      <c r="E98" s="170"/>
      <c r="F98" s="81">
        <v>290</v>
      </c>
      <c r="G98" s="79">
        <f t="shared" ref="G98:H101" si="53">F98*1.01</f>
        <v>292.89999999999998</v>
      </c>
      <c r="H98" s="79">
        <f t="shared" si="53"/>
        <v>295.82900000000001</v>
      </c>
      <c r="I98" s="79">
        <f t="shared" ref="I98:J98" si="54">H98*1.01</f>
        <v>298.78728999999998</v>
      </c>
      <c r="J98" s="79">
        <f t="shared" si="54"/>
        <v>301.7751629</v>
      </c>
    </row>
    <row r="99" spans="1:10" s="10" customFormat="1" ht="12" x14ac:dyDescent="0.25">
      <c r="A99" s="68">
        <v>74</v>
      </c>
      <c r="B99" s="160" t="s">
        <v>87</v>
      </c>
      <c r="C99" s="161"/>
      <c r="D99" s="161"/>
      <c r="E99" s="162"/>
      <c r="F99" s="83">
        <v>5908.28</v>
      </c>
      <c r="G99" s="83">
        <v>5908</v>
      </c>
      <c r="H99" s="83">
        <v>1227</v>
      </c>
      <c r="I99" s="83">
        <v>1227</v>
      </c>
      <c r="J99" s="83">
        <v>1227</v>
      </c>
    </row>
    <row r="100" spans="1:10" s="10" customFormat="1" ht="12" x14ac:dyDescent="0.25">
      <c r="A100" s="53">
        <v>75</v>
      </c>
      <c r="B100" s="160" t="s">
        <v>88</v>
      </c>
      <c r="C100" s="161"/>
      <c r="D100" s="161"/>
      <c r="E100" s="162"/>
      <c r="F100" s="83">
        <v>0</v>
      </c>
      <c r="G100" s="83">
        <f t="shared" si="53"/>
        <v>0</v>
      </c>
      <c r="H100" s="83">
        <v>1108</v>
      </c>
      <c r="I100" s="83">
        <v>1108</v>
      </c>
      <c r="J100" s="83">
        <v>1108</v>
      </c>
    </row>
    <row r="101" spans="1:10" s="10" customFormat="1" ht="12" x14ac:dyDescent="0.25">
      <c r="A101" s="53">
        <v>76</v>
      </c>
      <c r="B101" s="160" t="s">
        <v>89</v>
      </c>
      <c r="C101" s="161"/>
      <c r="D101" s="161"/>
      <c r="E101" s="162"/>
      <c r="F101" s="83">
        <v>0</v>
      </c>
      <c r="G101" s="83">
        <f t="shared" si="53"/>
        <v>0</v>
      </c>
      <c r="H101" s="83">
        <f t="shared" si="53"/>
        <v>0</v>
      </c>
      <c r="I101" s="83">
        <f t="shared" ref="I101:J101" si="55">H101*1.01</f>
        <v>0</v>
      </c>
      <c r="J101" s="83">
        <f t="shared" si="55"/>
        <v>0</v>
      </c>
    </row>
    <row r="102" spans="1:10" s="10" customFormat="1" ht="12" x14ac:dyDescent="0.25">
      <c r="A102" s="53">
        <v>79</v>
      </c>
      <c r="B102" s="160" t="s">
        <v>43</v>
      </c>
      <c r="C102" s="161"/>
      <c r="D102" s="161"/>
      <c r="E102" s="162"/>
      <c r="F102" s="86">
        <f t="shared" ref="F102:J102" si="56">SUM(F103:F106)</f>
        <v>0</v>
      </c>
      <c r="G102" s="86">
        <f t="shared" si="56"/>
        <v>0</v>
      </c>
      <c r="H102" s="86">
        <f t="shared" si="56"/>
        <v>0</v>
      </c>
      <c r="I102" s="86">
        <f t="shared" si="56"/>
        <v>0</v>
      </c>
      <c r="J102" s="86">
        <f t="shared" si="56"/>
        <v>0</v>
      </c>
    </row>
    <row r="103" spans="1:10" s="10" customFormat="1" ht="12" x14ac:dyDescent="0.25">
      <c r="A103" s="54"/>
      <c r="B103" s="60">
        <v>790</v>
      </c>
      <c r="C103" s="74" t="s">
        <v>90</v>
      </c>
      <c r="D103" s="75"/>
      <c r="E103" s="76"/>
      <c r="F103" s="81">
        <v>0</v>
      </c>
      <c r="G103" s="79">
        <v>0</v>
      </c>
      <c r="H103" s="79">
        <v>0</v>
      </c>
      <c r="I103" s="79">
        <v>0</v>
      </c>
      <c r="J103" s="79">
        <v>0</v>
      </c>
    </row>
    <row r="104" spans="1:10" s="10" customFormat="1" ht="12" x14ac:dyDescent="0.25">
      <c r="A104" s="54"/>
      <c r="B104" s="60">
        <v>791</v>
      </c>
      <c r="C104" s="106" t="s">
        <v>91</v>
      </c>
      <c r="D104" s="107"/>
      <c r="E104" s="108"/>
      <c r="F104" s="81">
        <v>0</v>
      </c>
      <c r="G104" s="79">
        <v>0</v>
      </c>
      <c r="H104" s="79">
        <v>0</v>
      </c>
      <c r="I104" s="79">
        <v>0</v>
      </c>
      <c r="J104" s="79">
        <v>0</v>
      </c>
    </row>
    <row r="105" spans="1:10" s="10" customFormat="1" ht="12" x14ac:dyDescent="0.25">
      <c r="A105" s="54"/>
      <c r="B105" s="60">
        <v>792</v>
      </c>
      <c r="C105" s="106" t="s">
        <v>92</v>
      </c>
      <c r="D105" s="107"/>
      <c r="E105" s="108"/>
      <c r="F105" s="81">
        <v>0</v>
      </c>
      <c r="G105" s="79">
        <v>0</v>
      </c>
      <c r="H105" s="79">
        <v>0</v>
      </c>
      <c r="I105" s="79">
        <v>0</v>
      </c>
      <c r="J105" s="79">
        <v>0</v>
      </c>
    </row>
    <row r="106" spans="1:10" x14ac:dyDescent="0.3">
      <c r="A106" s="54"/>
      <c r="B106" s="60">
        <v>793</v>
      </c>
      <c r="C106" s="106" t="s">
        <v>93</v>
      </c>
      <c r="D106" s="107"/>
      <c r="E106" s="108"/>
      <c r="F106" s="81">
        <v>0</v>
      </c>
      <c r="G106" s="79">
        <v>0</v>
      </c>
      <c r="H106" s="79">
        <v>0</v>
      </c>
      <c r="I106" s="79">
        <v>0</v>
      </c>
      <c r="J106" s="79">
        <v>0</v>
      </c>
    </row>
    <row r="107" spans="1:10" ht="15.6" x14ac:dyDescent="0.3">
      <c r="A107" s="71" t="s">
        <v>94</v>
      </c>
      <c r="B107" s="72"/>
      <c r="C107" s="72"/>
      <c r="D107" s="72"/>
      <c r="E107" s="73"/>
      <c r="F107" s="87">
        <f>F102+F101+F100+F99+F74+F73+F72+F61</f>
        <v>407273.66000000003</v>
      </c>
      <c r="G107" s="87">
        <f>G102+G101+G100+G99+G74+G73+G72+G61</f>
        <v>422020.76060000004</v>
      </c>
      <c r="H107" s="87">
        <f>H102+H101+H100+H99+H74+H73+H72+H61</f>
        <v>428995.70420600002</v>
      </c>
      <c r="I107" s="87">
        <f>I102+I101+I100+I99+I74+I73+I72+I61</f>
        <v>440659.52874805999</v>
      </c>
      <c r="J107" s="87">
        <f>J102+J101+J100+J99+J74+J73+J72+J61</f>
        <v>450020.30393554061</v>
      </c>
    </row>
    <row r="108" spans="1:10" x14ac:dyDescent="0.3">
      <c r="A108" s="3"/>
      <c r="B108" s="3"/>
      <c r="C108" s="3"/>
      <c r="D108" s="3"/>
      <c r="E108" s="3"/>
      <c r="F108" s="3"/>
    </row>
  </sheetData>
  <sheetProtection algorithmName="SHA-512" hashValue="LIrrnMKSBGPlsLPcZPXLOSdDKcv6ZbNRMJA4843e4dN7dty4LcG7j+jqYnXswo8UjFZuabSk8DjWrK5xCTib6A==" saltValue="QfLDpIUm/U+JJYAfsIxv2A==" spinCount="100000" sheet="1" objects="1" scenarios="1"/>
  <mergeCells count="88">
    <mergeCell ref="B99:E99"/>
    <mergeCell ref="B100:E100"/>
    <mergeCell ref="B101:E101"/>
    <mergeCell ref="B102:E102"/>
    <mergeCell ref="A8:E8"/>
    <mergeCell ref="B9:E9"/>
    <mergeCell ref="B10:E10"/>
    <mergeCell ref="C23:E23"/>
    <mergeCell ref="C11:E11"/>
    <mergeCell ref="C12:E12"/>
    <mergeCell ref="C13:E13"/>
    <mergeCell ref="C14:E14"/>
    <mergeCell ref="C15:E15"/>
    <mergeCell ref="D16:E16"/>
    <mergeCell ref="D17:E17"/>
    <mergeCell ref="D18:E18"/>
    <mergeCell ref="D19:E19"/>
    <mergeCell ref="D20:E20"/>
    <mergeCell ref="C22:E22"/>
    <mergeCell ref="D21:E21"/>
    <mergeCell ref="C37:E37"/>
    <mergeCell ref="D24:E24"/>
    <mergeCell ref="D25:E25"/>
    <mergeCell ref="C28:E28"/>
    <mergeCell ref="C29:E29"/>
    <mergeCell ref="B30:E30"/>
    <mergeCell ref="C31:E31"/>
    <mergeCell ref="C32:E32"/>
    <mergeCell ref="C33:E33"/>
    <mergeCell ref="B34:E34"/>
    <mergeCell ref="C35:E35"/>
    <mergeCell ref="C36:E36"/>
    <mergeCell ref="D97:E97"/>
    <mergeCell ref="D98:E98"/>
    <mergeCell ref="D91:E91"/>
    <mergeCell ref="D92:E92"/>
    <mergeCell ref="D93:E93"/>
    <mergeCell ref="D94:E94"/>
    <mergeCell ref="D96:E96"/>
    <mergeCell ref="A1:J1"/>
    <mergeCell ref="D85:E85"/>
    <mergeCell ref="D82:E82"/>
    <mergeCell ref="D83:E83"/>
    <mergeCell ref="D84:E84"/>
    <mergeCell ref="C81:E81"/>
    <mergeCell ref="D78:E78"/>
    <mergeCell ref="D79:E79"/>
    <mergeCell ref="C70:E70"/>
    <mergeCell ref="C71:E71"/>
    <mergeCell ref="B72:E72"/>
    <mergeCell ref="B73:E73"/>
    <mergeCell ref="B74:E74"/>
    <mergeCell ref="C80:E80"/>
    <mergeCell ref="D50:E50"/>
    <mergeCell ref="C51:E51"/>
    <mergeCell ref="D89:E89"/>
    <mergeCell ref="D90:E90"/>
    <mergeCell ref="D68:E68"/>
    <mergeCell ref="A4:J4"/>
    <mergeCell ref="A5:J5"/>
    <mergeCell ref="A52:E52"/>
    <mergeCell ref="A60:E60"/>
    <mergeCell ref="B61:E61"/>
    <mergeCell ref="C62:E62"/>
    <mergeCell ref="C63:E63"/>
    <mergeCell ref="D64:E64"/>
    <mergeCell ref="D65:E65"/>
    <mergeCell ref="D66:E66"/>
    <mergeCell ref="D67:E67"/>
    <mergeCell ref="C75:E75"/>
    <mergeCell ref="C76:E76"/>
    <mergeCell ref="D69:E69"/>
    <mergeCell ref="D86:E86"/>
    <mergeCell ref="D87:E87"/>
    <mergeCell ref="D88:E88"/>
    <mergeCell ref="C77:E77"/>
    <mergeCell ref="D49:E49"/>
    <mergeCell ref="C38:E38"/>
    <mergeCell ref="C39:E39"/>
    <mergeCell ref="C40:E40"/>
    <mergeCell ref="B41:E41"/>
    <mergeCell ref="B42:E42"/>
    <mergeCell ref="B43:E43"/>
    <mergeCell ref="B44:E44"/>
    <mergeCell ref="B45:E45"/>
    <mergeCell ref="C46:E46"/>
    <mergeCell ref="C47:E47"/>
    <mergeCell ref="D48:E48"/>
  </mergeCells>
  <conditionalFormatting sqref="H107">
    <cfRule type="expression" dxfId="9" priority="17">
      <formula>SUM($H$107-$H$52)&lt;&gt;0</formula>
    </cfRule>
  </conditionalFormatting>
  <conditionalFormatting sqref="I107">
    <cfRule type="expression" dxfId="8" priority="16">
      <formula>SUM($I$107-$I$52)&lt;&gt;0</formula>
    </cfRule>
  </conditionalFormatting>
  <conditionalFormatting sqref="J107">
    <cfRule type="expression" dxfId="7" priority="6">
      <formula>SUM($J$107-$J$52)&lt;&gt;0</formula>
    </cfRule>
  </conditionalFormatting>
  <conditionalFormatting sqref="G107">
    <cfRule type="expression" dxfId="6" priority="9">
      <formula>SUM($G$107-$G$52)&lt;&gt;0</formula>
    </cfRule>
  </conditionalFormatting>
  <conditionalFormatting sqref="F107">
    <cfRule type="expression" dxfId="5" priority="5">
      <formula>SUM($F$107-$F$52)&lt;&gt;0</formula>
    </cfRule>
  </conditionalFormatting>
  <conditionalFormatting sqref="F52">
    <cfRule type="expression" dxfId="4" priority="11">
      <formula>SUM($F$52-$F$107)&lt;&gt;0</formula>
    </cfRule>
  </conditionalFormatting>
  <conditionalFormatting sqref="G52">
    <cfRule type="expression" dxfId="3" priority="4">
      <formula>SUM($G$52-$G$107)&lt;&gt;0</formula>
    </cfRule>
  </conditionalFormatting>
  <conditionalFormatting sqref="H52">
    <cfRule type="expression" dxfId="2" priority="3">
      <formula>SUM($H$52-$H$107)&lt;&gt;0</formula>
    </cfRule>
  </conditionalFormatting>
  <conditionalFormatting sqref="I52">
    <cfRule type="expression" dxfId="1" priority="2">
      <formula>SUM($I$52-$I$107)&lt;&gt;0</formula>
    </cfRule>
  </conditionalFormatting>
  <conditionalFormatting sqref="J52">
    <cfRule type="expression" dxfId="0" priority="1">
      <formula>SUM($J$52-$J$107)&lt;&gt;0</formula>
    </cfRule>
  </conditionalFormatting>
  <dataValidations count="1">
    <dataValidation type="custom" allowBlank="1" showInputMessage="1" showErrorMessage="1" errorTitle="evenwicht" error="inkomsten en uitgaven van een jaar moeten steeds in evenwicht zijn" promptTitle="evenwicht" prompt="inkomsten en uitgaven van een jaar moeten steeds in evenwicht zijn" sqref="F107:J107">
      <formula1>F52</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N36"/>
  <sheetViews>
    <sheetView workbookViewId="0">
      <selection activeCell="D36" sqref="D36:M36"/>
    </sheetView>
  </sheetViews>
  <sheetFormatPr defaultRowHeight="14.4" x14ac:dyDescent="0.3"/>
  <cols>
    <col min="2" max="2" width="11.33203125" customWidth="1"/>
    <col min="3" max="3" width="13.44140625" customWidth="1"/>
    <col min="9" max="9" width="18.109375" customWidth="1"/>
    <col min="10" max="10" width="17.109375" customWidth="1"/>
    <col min="11" max="11" width="18" customWidth="1"/>
    <col min="12" max="12" width="17.33203125" customWidth="1"/>
    <col min="13" max="13" width="17.5546875" customWidth="1"/>
  </cols>
  <sheetData>
    <row r="1" spans="1:13" ht="18.75" customHeight="1" x14ac:dyDescent="0.35">
      <c r="A1" s="11"/>
      <c r="B1" s="192" t="s">
        <v>95</v>
      </c>
      <c r="C1" s="192"/>
      <c r="D1" s="192"/>
      <c r="E1" s="192"/>
      <c r="F1" s="192"/>
      <c r="G1" s="192"/>
      <c r="H1" s="12"/>
    </row>
    <row r="2" spans="1:13" x14ac:dyDescent="0.3">
      <c r="A2" s="95"/>
      <c r="B2" s="96" t="s">
        <v>96</v>
      </c>
      <c r="C2" s="97"/>
      <c r="D2" s="97"/>
      <c r="E2" s="97"/>
      <c r="F2" s="97"/>
      <c r="G2" s="98"/>
      <c r="H2" s="99"/>
      <c r="I2" s="100"/>
      <c r="J2" s="100"/>
      <c r="K2" s="100"/>
      <c r="L2" s="100"/>
      <c r="M2" s="100"/>
    </row>
    <row r="3" spans="1:13" ht="17.399999999999999" customHeight="1" x14ac:dyDescent="0.3">
      <c r="A3" s="95"/>
      <c r="B3" s="194" t="s">
        <v>97</v>
      </c>
      <c r="C3" s="194"/>
      <c r="D3" s="194"/>
      <c r="E3" s="194"/>
      <c r="F3" s="194"/>
      <c r="G3" s="194"/>
      <c r="H3" s="194"/>
      <c r="I3" s="194"/>
      <c r="J3" s="194"/>
      <c r="K3" s="194"/>
      <c r="L3" s="194"/>
      <c r="M3" s="194"/>
    </row>
    <row r="4" spans="1:13" x14ac:dyDescent="0.3">
      <c r="A4" s="95"/>
      <c r="B4" s="101"/>
      <c r="C4" s="101"/>
      <c r="D4" s="101"/>
      <c r="E4" s="101"/>
      <c r="F4" s="101"/>
      <c r="G4" s="101"/>
      <c r="H4" s="101"/>
      <c r="I4" s="100"/>
      <c r="J4" s="100"/>
      <c r="K4" s="100"/>
      <c r="L4" s="100"/>
      <c r="M4" s="100"/>
    </row>
    <row r="5" spans="1:13" ht="58.95" customHeight="1" x14ac:dyDescent="0.3">
      <c r="A5" s="95"/>
      <c r="B5" s="193" t="s">
        <v>98</v>
      </c>
      <c r="C5" s="193"/>
      <c r="D5" s="193"/>
      <c r="E5" s="193"/>
      <c r="F5" s="193"/>
      <c r="G5" s="193"/>
      <c r="H5" s="193"/>
      <c r="I5" s="193"/>
      <c r="J5" s="193"/>
      <c r="K5" s="193"/>
      <c r="L5" s="193"/>
      <c r="M5" s="193"/>
    </row>
    <row r="6" spans="1:13" x14ac:dyDescent="0.3">
      <c r="A6" s="95"/>
      <c r="B6" s="70"/>
      <c r="C6" s="70"/>
      <c r="D6" s="70"/>
      <c r="E6" s="70"/>
      <c r="F6" s="70"/>
      <c r="G6" s="70"/>
      <c r="H6" s="70"/>
      <c r="I6" s="100"/>
      <c r="J6" s="100"/>
      <c r="K6" s="100"/>
      <c r="L6" s="100"/>
      <c r="M6" s="100"/>
    </row>
    <row r="7" spans="1:13" x14ac:dyDescent="0.3">
      <c r="A7" s="95"/>
      <c r="B7" s="70"/>
      <c r="C7" s="70"/>
      <c r="D7" s="70"/>
      <c r="E7" s="70"/>
      <c r="F7" s="70"/>
      <c r="G7" s="70"/>
      <c r="H7" s="70"/>
      <c r="I7" s="100"/>
      <c r="J7" s="100"/>
      <c r="K7" s="100"/>
      <c r="L7" s="100"/>
      <c r="M7" s="100"/>
    </row>
    <row r="8" spans="1:13" ht="14.4" customHeight="1" x14ac:dyDescent="0.3">
      <c r="A8" s="11"/>
      <c r="B8" s="11"/>
      <c r="C8" s="11"/>
      <c r="D8" s="11"/>
      <c r="E8" s="11"/>
      <c r="F8" s="11"/>
      <c r="G8" s="185">
        <v>2021</v>
      </c>
      <c r="H8" s="186"/>
      <c r="I8" s="93">
        <v>2022</v>
      </c>
      <c r="J8" s="94">
        <v>2023</v>
      </c>
      <c r="K8" s="94">
        <v>2024</v>
      </c>
      <c r="L8" s="94">
        <v>2025</v>
      </c>
      <c r="M8" s="94" t="s">
        <v>99</v>
      </c>
    </row>
    <row r="9" spans="1:13" ht="14.4" customHeight="1" x14ac:dyDescent="0.3">
      <c r="A9" s="13">
        <v>1</v>
      </c>
      <c r="B9" s="184" t="s">
        <v>100</v>
      </c>
      <c r="C9" s="184"/>
      <c r="D9" s="184"/>
      <c r="E9" s="184"/>
      <c r="F9" s="184"/>
      <c r="G9" s="182">
        <f>Meerjarenbegroting!F45-Meerjarenbegroting!F102</f>
        <v>0</v>
      </c>
      <c r="H9" s="183"/>
      <c r="I9" s="22">
        <f>Meerjarenbegroting!G45-Meerjarenbegroting!G102</f>
        <v>0</v>
      </c>
      <c r="J9" s="22">
        <f>Meerjarenbegroting!H45-Meerjarenbegroting!H102</f>
        <v>0</v>
      </c>
      <c r="K9" s="30">
        <f>Meerjarenbegroting!I45-Meerjarenbegroting!I102</f>
        <v>0</v>
      </c>
      <c r="L9" s="33">
        <f>Meerjarenbegroting!J45-Meerjarenbegroting!J102</f>
        <v>0</v>
      </c>
      <c r="M9" s="33">
        <f>SUM(G9:L9)</f>
        <v>0</v>
      </c>
    </row>
    <row r="10" spans="1:13" x14ac:dyDescent="0.3">
      <c r="A10" s="11"/>
      <c r="B10" s="14"/>
      <c r="C10" s="15" t="s">
        <v>101</v>
      </c>
      <c r="D10" s="14"/>
      <c r="E10" s="14"/>
      <c r="F10" s="14"/>
      <c r="G10" s="23"/>
      <c r="H10" s="23"/>
      <c r="I10" s="24"/>
      <c r="J10" s="24"/>
      <c r="K10" s="24"/>
      <c r="L10" s="24"/>
      <c r="M10" s="31"/>
    </row>
    <row r="11" spans="1:13" x14ac:dyDescent="0.3">
      <c r="A11" s="13">
        <v>2</v>
      </c>
      <c r="B11" s="184" t="s">
        <v>102</v>
      </c>
      <c r="C11" s="184"/>
      <c r="D11" s="184"/>
      <c r="E11" s="184"/>
      <c r="F11" s="184"/>
      <c r="G11" s="182">
        <f>Meerjarenbegroting!F61+Meerjarenbegroting!F72+Meerjarenbegroting!F73+Meerjarenbegroting!F75+Meerjarenbegroting!F76+Meerjarenbegroting!F77+Meerjarenbegroting!F99+Meerjarenbegroting!F100+Meerjarenbegroting!F101</f>
        <v>74535.600000000006</v>
      </c>
      <c r="H11" s="183"/>
      <c r="I11" s="22">
        <f>Meerjarenbegroting!G61+Meerjarenbegroting!G72+Meerjarenbegroting!G73+Meerjarenbegroting!G75+Meerjarenbegroting!G76+Meerjarenbegroting!G77+Meerjarenbegroting!G99+Meerjarenbegroting!G100+Meerjarenbegroting!G101</f>
        <v>87851.24</v>
      </c>
      <c r="J11" s="22">
        <f>Meerjarenbegroting!H61+Meerjarenbegroting!H72+Meerjarenbegroting!H73+Meerjarenbegroting!H75+Meerjarenbegroting!H76+Meerjarenbegroting!H77+Meerjarenbegroting!H99+Meerjarenbegroting!H100+Meerjarenbegroting!H101</f>
        <v>93380.4084</v>
      </c>
      <c r="K11" s="30">
        <f>Meerjarenbegroting!I61+Meerjarenbegroting!I72+Meerjarenbegroting!I73+Meerjarenbegroting!I75+Meerjarenbegroting!I76+Meerjarenbegroting!I77+Meerjarenbegroting!I99+Meerjarenbegroting!I100+Meerjarenbegroting!I101</f>
        <v>103583.99998400001</v>
      </c>
      <c r="L11" s="33">
        <f>Meerjarenbegroting!J61+Meerjarenbegroting!J72+Meerjarenbegroting!J73+Meerjarenbegroting!J75+Meerjarenbegroting!J76+Meerjarenbegroting!J77+Meerjarenbegroting!J99+Meerjarenbegroting!J100+Meerjarenbegroting!J101</f>
        <v>111469.93988383999</v>
      </c>
      <c r="M11" s="33">
        <f>SUM(G11:L11)</f>
        <v>470821.18826784001</v>
      </c>
    </row>
    <row r="12" spans="1:13" x14ac:dyDescent="0.3">
      <c r="A12" s="11"/>
      <c r="B12" s="16"/>
      <c r="C12" s="17" t="s">
        <v>103</v>
      </c>
      <c r="D12" s="16"/>
      <c r="E12" s="16"/>
      <c r="F12" s="16"/>
      <c r="G12" s="25"/>
      <c r="H12" s="26"/>
      <c r="I12" s="24"/>
      <c r="J12" s="24"/>
      <c r="K12" s="24"/>
      <c r="L12" s="24"/>
      <c r="M12" s="31"/>
    </row>
    <row r="13" spans="1:13" x14ac:dyDescent="0.3">
      <c r="A13" s="13">
        <v>3</v>
      </c>
      <c r="B13" s="189" t="s">
        <v>104</v>
      </c>
      <c r="C13" s="190"/>
      <c r="D13" s="190"/>
      <c r="E13" s="190"/>
      <c r="F13" s="191"/>
      <c r="G13" s="182">
        <f>IF(G9-G11&lt;0,0,G9-G11)</f>
        <v>0</v>
      </c>
      <c r="H13" s="183"/>
      <c r="I13" s="22">
        <f>IF(I9-I11&lt;0,0,I9-I11)</f>
        <v>0</v>
      </c>
      <c r="J13" s="22">
        <f>IF(J9-J11&lt;0,0,J9-J11)</f>
        <v>0</v>
      </c>
      <c r="K13" s="30">
        <f>IF(K9-K11&lt;0,0,K9-K11)</f>
        <v>0</v>
      </c>
      <c r="L13" s="33">
        <f>IF(L9-L11&lt;0,0,L9-L11)</f>
        <v>0</v>
      </c>
      <c r="M13" s="33">
        <f>IF(M9-M11&lt;0,0,M9-M11)</f>
        <v>0</v>
      </c>
    </row>
    <row r="14" spans="1:13" x14ac:dyDescent="0.3">
      <c r="A14" s="11"/>
      <c r="B14" s="11"/>
      <c r="C14" s="17" t="s">
        <v>105</v>
      </c>
      <c r="D14" s="11"/>
      <c r="E14" s="11"/>
      <c r="F14" s="11"/>
      <c r="G14" s="26"/>
      <c r="H14" s="26"/>
      <c r="I14" s="24"/>
      <c r="J14" s="24"/>
      <c r="K14" s="24"/>
      <c r="L14" s="24"/>
      <c r="M14" s="31"/>
    </row>
    <row r="15" spans="1:13" x14ac:dyDescent="0.3">
      <c r="A15" s="13">
        <v>4</v>
      </c>
      <c r="B15" s="184" t="s">
        <v>106</v>
      </c>
      <c r="C15" s="184"/>
      <c r="D15" s="184"/>
      <c r="E15" s="184"/>
      <c r="F15" s="184"/>
      <c r="G15" s="182">
        <f>Meerjarenbegroting!F80+Meerjarenbegroting!F81+Meerjarenbegroting!F95</f>
        <v>332738.06</v>
      </c>
      <c r="H15" s="183"/>
      <c r="I15" s="22">
        <f>Meerjarenbegroting!G80+Meerjarenbegroting!G81+Meerjarenbegroting!G95</f>
        <v>334169.52060000005</v>
      </c>
      <c r="J15" s="22">
        <f>Meerjarenbegroting!H80+Meerjarenbegroting!H81+Meerjarenbegroting!H95</f>
        <v>335615.29580600001</v>
      </c>
      <c r="K15" s="30">
        <f>Meerjarenbegroting!I80+Meerjarenbegroting!I81+Meerjarenbegroting!I95</f>
        <v>337075.52876406</v>
      </c>
      <c r="L15" s="33">
        <f>Meerjarenbegroting!J80+Meerjarenbegroting!J81+Meerjarenbegroting!J95</f>
        <v>338550.36405170063</v>
      </c>
      <c r="M15" s="32"/>
    </row>
    <row r="16" spans="1:13" x14ac:dyDescent="0.3">
      <c r="A16" s="11"/>
      <c r="B16" s="14"/>
      <c r="C16" s="15" t="s">
        <v>107</v>
      </c>
      <c r="D16" s="18"/>
      <c r="E16" s="18"/>
      <c r="F16" s="18"/>
      <c r="G16" s="27"/>
      <c r="H16" s="23"/>
      <c r="I16" s="24"/>
      <c r="J16" s="24"/>
      <c r="K16" s="24"/>
      <c r="L16" s="24"/>
      <c r="M16" s="31"/>
    </row>
    <row r="17" spans="1:14" x14ac:dyDescent="0.3">
      <c r="A17" s="13">
        <v>5</v>
      </c>
      <c r="B17" s="184" t="s">
        <v>108</v>
      </c>
      <c r="C17" s="184"/>
      <c r="D17" s="184"/>
      <c r="E17" s="184"/>
      <c r="F17" s="184"/>
      <c r="G17" s="182">
        <f>Meerjarenbegroting!F82</f>
        <v>282497.06</v>
      </c>
      <c r="H17" s="183"/>
      <c r="I17" s="22">
        <f>Meerjarenbegroting!G82</f>
        <v>283426.11060000001</v>
      </c>
      <c r="J17" s="22">
        <f>Meerjarenbegroting!H82</f>
        <v>284364.45170600002</v>
      </c>
      <c r="K17" s="30">
        <f>Meerjarenbegroting!I82</f>
        <v>285312.17622306</v>
      </c>
      <c r="L17" s="33">
        <f>Meerjarenbegroting!J82</f>
        <v>286269.3779852906</v>
      </c>
      <c r="M17" s="32"/>
    </row>
    <row r="18" spans="1:14" x14ac:dyDescent="0.3">
      <c r="A18" s="11"/>
      <c r="B18" s="11"/>
      <c r="C18" s="17" t="s">
        <v>109</v>
      </c>
      <c r="D18" s="11"/>
      <c r="E18" s="11"/>
      <c r="F18" s="11"/>
      <c r="G18" s="23"/>
      <c r="H18" s="23"/>
      <c r="I18" s="24"/>
      <c r="J18" s="24"/>
      <c r="K18" s="24"/>
      <c r="L18" s="24"/>
      <c r="M18" s="31"/>
    </row>
    <row r="19" spans="1:14" x14ac:dyDescent="0.3">
      <c r="A19" s="13">
        <v>6</v>
      </c>
      <c r="B19" s="189" t="s">
        <v>110</v>
      </c>
      <c r="C19" s="190"/>
      <c r="D19" s="190"/>
      <c r="E19" s="190"/>
      <c r="F19" s="191"/>
      <c r="G19" s="195">
        <f>G17/G15</f>
        <v>0.84900735431348007</v>
      </c>
      <c r="H19" s="196"/>
      <c r="I19" s="34">
        <f>I17/I15</f>
        <v>0.84815069336996851</v>
      </c>
      <c r="J19" s="34">
        <f>J17/J15</f>
        <v>0.84729288342797948</v>
      </c>
      <c r="K19" s="35">
        <f>K17/K15</f>
        <v>0.84643396472357868</v>
      </c>
      <c r="L19" s="36">
        <f>L17/L15</f>
        <v>0.84557397770682619</v>
      </c>
      <c r="M19" s="36">
        <f>AVERAGE(G19:L19)</f>
        <v>0.8472917747083667</v>
      </c>
    </row>
    <row r="20" spans="1:14" x14ac:dyDescent="0.3">
      <c r="A20" s="11"/>
      <c r="B20" s="11"/>
      <c r="C20" s="11"/>
      <c r="D20" s="11"/>
      <c r="E20" s="11"/>
      <c r="F20" s="11"/>
      <c r="G20" s="23"/>
      <c r="H20" s="23"/>
      <c r="I20" s="24"/>
      <c r="J20" s="24"/>
      <c r="K20" s="24"/>
      <c r="L20" s="24"/>
      <c r="M20" s="29"/>
    </row>
    <row r="21" spans="1:14" x14ac:dyDescent="0.3">
      <c r="A21" s="11"/>
      <c r="B21" s="11"/>
      <c r="C21" s="11"/>
      <c r="D21" s="11"/>
      <c r="E21" s="11"/>
      <c r="F21" s="11"/>
      <c r="G21" s="23"/>
      <c r="H21" s="23"/>
      <c r="I21" s="24"/>
      <c r="J21" s="24"/>
      <c r="K21" s="24"/>
      <c r="L21" s="24"/>
    </row>
    <row r="22" spans="1:14" x14ac:dyDescent="0.3">
      <c r="A22" s="13">
        <v>7</v>
      </c>
      <c r="B22" s="189" t="s">
        <v>111</v>
      </c>
      <c r="C22" s="190"/>
      <c r="D22" s="190"/>
      <c r="E22" s="190"/>
      <c r="F22" s="190"/>
      <c r="G22" s="182">
        <f>G13*G19</f>
        <v>0</v>
      </c>
      <c r="H22" s="183"/>
      <c r="I22" s="22">
        <f>I13*I19</f>
        <v>0</v>
      </c>
      <c r="J22" s="22">
        <f>J13*J19</f>
        <v>0</v>
      </c>
      <c r="K22" s="22">
        <f>K13*K19</f>
        <v>0</v>
      </c>
      <c r="L22" s="22">
        <f>L13*L19</f>
        <v>0</v>
      </c>
      <c r="M22" s="22">
        <f>M13*M19</f>
        <v>0</v>
      </c>
      <c r="N22" s="24"/>
    </row>
    <row r="23" spans="1:14" x14ac:dyDescent="0.3">
      <c r="A23" s="11"/>
      <c r="B23" s="11"/>
      <c r="C23" s="11"/>
      <c r="D23" s="11"/>
      <c r="E23" s="11"/>
      <c r="F23" s="11"/>
      <c r="G23" s="28"/>
      <c r="H23" s="28"/>
      <c r="I23" s="24"/>
      <c r="J23" s="24"/>
      <c r="K23" s="24"/>
      <c r="L23" s="24"/>
    </row>
    <row r="24" spans="1:14" x14ac:dyDescent="0.3">
      <c r="A24" s="13">
        <v>8</v>
      </c>
      <c r="B24" s="184" t="s">
        <v>112</v>
      </c>
      <c r="C24" s="184"/>
      <c r="D24" s="184"/>
      <c r="E24" s="184"/>
      <c r="F24" s="184"/>
      <c r="G24" s="182">
        <f>G17/5</f>
        <v>56499.411999999997</v>
      </c>
      <c r="H24" s="183"/>
      <c r="I24" s="22">
        <f>I17/5</f>
        <v>56685.222120000006</v>
      </c>
      <c r="J24" s="22">
        <f>J17/5</f>
        <v>56872.890341200007</v>
      </c>
      <c r="K24" s="22">
        <f>K17/5</f>
        <v>57062.435244612003</v>
      </c>
      <c r="L24" s="22">
        <f>L17/5</f>
        <v>57253.875597058119</v>
      </c>
      <c r="M24" s="22">
        <f>AVERAGE(G17:L17)/2</f>
        <v>142186.91765143507</v>
      </c>
    </row>
    <row r="25" spans="1:14" x14ac:dyDescent="0.3">
      <c r="A25" s="11"/>
      <c r="B25" s="11"/>
      <c r="C25" s="17" t="s">
        <v>113</v>
      </c>
      <c r="D25" s="11"/>
      <c r="E25" s="11"/>
      <c r="F25" s="11"/>
      <c r="G25" s="28"/>
      <c r="H25" s="28"/>
      <c r="I25" s="24"/>
      <c r="J25" s="24"/>
      <c r="K25" s="24"/>
      <c r="L25" s="24"/>
    </row>
    <row r="26" spans="1:14" x14ac:dyDescent="0.3">
      <c r="A26" s="13">
        <v>9</v>
      </c>
      <c r="B26" s="184" t="s">
        <v>114</v>
      </c>
      <c r="C26" s="184"/>
      <c r="D26" s="184"/>
      <c r="E26" s="184"/>
      <c r="F26" s="184"/>
      <c r="G26" s="182">
        <f>IF(G22-G24&lt;0,0,G22-G24)</f>
        <v>0</v>
      </c>
      <c r="H26" s="183"/>
      <c r="I26" s="22">
        <f>IF(I22-I24&lt;0,0,I22-I24)</f>
        <v>0</v>
      </c>
      <c r="J26" s="22">
        <f>IF(J22-J24&lt;0,0,J22-J24)</f>
        <v>0</v>
      </c>
      <c r="K26" s="22">
        <f>IF(K22-K24&lt;0,0,K22-K24)</f>
        <v>0</v>
      </c>
      <c r="L26" s="22">
        <f>IF(L22-L24&lt;0,0,L22-L24)</f>
        <v>0</v>
      </c>
      <c r="M26" s="22">
        <f>IF(M22-M24&lt;0,0,M22-M24)</f>
        <v>0</v>
      </c>
    </row>
    <row r="28" spans="1:14" ht="43.5" customHeight="1" x14ac:dyDescent="0.3">
      <c r="B28" s="197" t="s">
        <v>115</v>
      </c>
      <c r="C28" s="198"/>
      <c r="D28" s="198"/>
      <c r="E28" s="198"/>
      <c r="F28" s="198"/>
      <c r="G28" s="198"/>
      <c r="H28" s="198"/>
    </row>
    <row r="29" spans="1:14" ht="28.2" customHeight="1" x14ac:dyDescent="0.3">
      <c r="B29" s="188" t="s">
        <v>116</v>
      </c>
      <c r="C29" s="188"/>
      <c r="D29" s="188"/>
      <c r="E29" s="188"/>
      <c r="F29" s="188"/>
      <c r="G29" s="188"/>
      <c r="H29" s="188"/>
      <c r="I29" s="188"/>
      <c r="J29" s="188"/>
      <c r="K29" s="188"/>
      <c r="L29" s="188"/>
      <c r="M29" s="188"/>
    </row>
    <row r="30" spans="1:14" x14ac:dyDescent="0.3">
      <c r="B30" s="20" t="s">
        <v>117</v>
      </c>
      <c r="C30" s="21" t="s">
        <v>118</v>
      </c>
      <c r="D30" s="199" t="s">
        <v>119</v>
      </c>
      <c r="E30" s="199"/>
      <c r="F30" s="199"/>
      <c r="G30" s="199"/>
      <c r="H30" s="199"/>
      <c r="I30" s="199"/>
      <c r="J30" s="199"/>
      <c r="K30" s="199"/>
      <c r="L30" s="199"/>
      <c r="M30" s="199"/>
    </row>
    <row r="31" spans="1:14" x14ac:dyDescent="0.3">
      <c r="B31" s="19">
        <v>2021</v>
      </c>
      <c r="C31" s="69"/>
      <c r="D31" s="187"/>
      <c r="E31" s="187"/>
      <c r="F31" s="187"/>
      <c r="G31" s="187"/>
      <c r="H31" s="187"/>
      <c r="I31" s="187"/>
      <c r="J31" s="187"/>
      <c r="K31" s="187"/>
      <c r="L31" s="187"/>
      <c r="M31" s="187"/>
    </row>
    <row r="32" spans="1:14" x14ac:dyDescent="0.3">
      <c r="B32" s="19">
        <v>2022</v>
      </c>
      <c r="C32" s="69"/>
      <c r="D32" s="187"/>
      <c r="E32" s="187"/>
      <c r="F32" s="187"/>
      <c r="G32" s="187"/>
      <c r="H32" s="187"/>
      <c r="I32" s="187"/>
      <c r="J32" s="187"/>
      <c r="K32" s="187"/>
      <c r="L32" s="187"/>
      <c r="M32" s="187"/>
    </row>
    <row r="33" spans="2:13" x14ac:dyDescent="0.3">
      <c r="B33" s="19">
        <v>2023</v>
      </c>
      <c r="C33" s="69"/>
      <c r="D33" s="187"/>
      <c r="E33" s="187"/>
      <c r="F33" s="187"/>
      <c r="G33" s="187"/>
      <c r="H33" s="187"/>
      <c r="I33" s="187"/>
      <c r="J33" s="187"/>
      <c r="K33" s="187"/>
      <c r="L33" s="187"/>
      <c r="M33" s="187"/>
    </row>
    <row r="34" spans="2:13" x14ac:dyDescent="0.3">
      <c r="B34" s="19">
        <v>2024</v>
      </c>
      <c r="C34" s="69"/>
      <c r="D34" s="187"/>
      <c r="E34" s="187"/>
      <c r="F34" s="187"/>
      <c r="G34" s="187"/>
      <c r="H34" s="187"/>
      <c r="I34" s="187"/>
      <c r="J34" s="187"/>
      <c r="K34" s="187"/>
      <c r="L34" s="187"/>
      <c r="M34" s="187"/>
    </row>
    <row r="35" spans="2:13" x14ac:dyDescent="0.3">
      <c r="B35" s="19">
        <v>2025</v>
      </c>
      <c r="C35" s="69"/>
      <c r="D35" s="187"/>
      <c r="E35" s="187"/>
      <c r="F35" s="187"/>
      <c r="G35" s="187"/>
      <c r="H35" s="187"/>
      <c r="I35" s="187"/>
      <c r="J35" s="187"/>
      <c r="K35" s="187"/>
      <c r="L35" s="187"/>
      <c r="M35" s="187"/>
    </row>
    <row r="36" spans="2:13" x14ac:dyDescent="0.3">
      <c r="B36" s="37" t="s">
        <v>120</v>
      </c>
      <c r="C36" s="69"/>
      <c r="D36" s="179"/>
      <c r="E36" s="180"/>
      <c r="F36" s="180"/>
      <c r="G36" s="180"/>
      <c r="H36" s="180"/>
      <c r="I36" s="180"/>
      <c r="J36" s="180"/>
      <c r="K36" s="180"/>
      <c r="L36" s="180"/>
      <c r="M36" s="181"/>
    </row>
  </sheetData>
  <sheetProtection algorithmName="SHA-512" hashValue="FAj2BPmC5EdNbwjujfhi6aS8b+bOriw1MkOedMuxHVePa7ccn5vQQCEtt2m25AvsJc6cMe1tysZuaa08qX3Rlw==" saltValue="pDmjGmdUh1ZOrb3v+s2kXA==" spinCount="100000" sheet="1" objects="1" scenarios="1"/>
  <mergeCells count="31">
    <mergeCell ref="B28:H28"/>
    <mergeCell ref="D30:M30"/>
    <mergeCell ref="D31:M31"/>
    <mergeCell ref="D32:M32"/>
    <mergeCell ref="D33:M33"/>
    <mergeCell ref="B26:F26"/>
    <mergeCell ref="G26:H26"/>
    <mergeCell ref="B19:F19"/>
    <mergeCell ref="G19:H19"/>
    <mergeCell ref="B22:F22"/>
    <mergeCell ref="B1:G1"/>
    <mergeCell ref="B9:F9"/>
    <mergeCell ref="G9:H9"/>
    <mergeCell ref="B5:M5"/>
    <mergeCell ref="B3:M3"/>
    <mergeCell ref="D36:M36"/>
    <mergeCell ref="G22:H22"/>
    <mergeCell ref="B24:F24"/>
    <mergeCell ref="G24:H24"/>
    <mergeCell ref="G8:H8"/>
    <mergeCell ref="D34:M34"/>
    <mergeCell ref="D35:M35"/>
    <mergeCell ref="B29:M29"/>
    <mergeCell ref="B11:F11"/>
    <mergeCell ref="G11:H11"/>
    <mergeCell ref="B13:F13"/>
    <mergeCell ref="G13:H13"/>
    <mergeCell ref="B15:F15"/>
    <mergeCell ref="G15:H15"/>
    <mergeCell ref="B17:F17"/>
    <mergeCell ref="G17:H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4.4" x14ac:dyDescent="0.3"/>
  <sheetData>
    <row r="1" spans="1:1" x14ac:dyDescent="0.3">
      <c r="A1" t="s">
        <v>121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CE29DE7B947C4D851172367E28654802004290A23439A6634EB008D0DFFD55D946" ma:contentTypeVersion="21" ma:contentTypeDescription="" ma:contentTypeScope="" ma:versionID="fcff4826574bbe146d3b9dde6b83f247">
  <xsd:schema xmlns:xsd="http://www.w3.org/2001/XMLSchema" xmlns:xs="http://www.w3.org/2001/XMLSchema" xmlns:p="http://schemas.microsoft.com/office/2006/metadata/properties" xmlns:ns2="a3954e75-0996-4546-927b-16a7d0d900d2" xmlns:ns3="http://schemas.microsoft.com/sharepoint.v3" xmlns:ns4="0e606f69-d55d-4efa-937a-461b8291483e" xmlns:ns5="9a9ec0f0-7796-43d0-ac1f-4c8c46ee0bd1" xmlns:ns6="5e6236c1-a95a-43b1-80d5-b1e6de642832" targetNamespace="http://schemas.microsoft.com/office/2006/metadata/properties" ma:root="true" ma:fieldsID="813eb6bd6ce8c4558e78dce49eb3931c" ns2:_="" ns3:_="" ns4:_="" ns5:_="" ns6:_="">
    <xsd:import namespace="a3954e75-0996-4546-927b-16a7d0d900d2"/>
    <xsd:import namespace="http://schemas.microsoft.com/sharepoint.v3"/>
    <xsd:import namespace="0e606f69-d55d-4efa-937a-461b8291483e"/>
    <xsd:import namespace="9a9ec0f0-7796-43d0-ac1f-4c8c46ee0bd1"/>
    <xsd:import namespace="5e6236c1-a95a-43b1-80d5-b1e6de642832"/>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o063f8c424264b0a9f73fb5d1480c176" minOccurs="0"/>
                <xsd:element ref="ns5:TaxCatchAll"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19" ma:internalName="Jaar">
      <xsd:simpleType>
        <xsd:restriction base="dms:Text">
          <xsd:maxLength value="255"/>
        </xsd:restriction>
      </xsd:simpleType>
    </xsd:element>
    <xsd:element name="Periode" ma:index="2" nillable="true" ma:displayName="Periode" ma:format="Dropdown" ma:internalName="Periode">
      <xsd:simpleType>
        <xsd:union memberTypes="dms:Text">
          <xsd:simpleType>
            <xsd:restriction base="dms:Choice">
              <xsd:enumeration value="2016-2017"/>
              <xsd:enumeration value="2017-2018"/>
              <xsd:enumeration value="2018-2019"/>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10" nillable="true" ma:displayName="BronLibrary" ma:default="Beoordeling subsidiedossiers" ma:internalName="BronLibrary" ma:readOnly="false">
      <xsd:simpleType>
        <xsd:restriction base="dms:Text">
          <xsd:maxLength value="255"/>
        </xsd:restriction>
      </xsd:simpleType>
    </xsd:element>
    <xsd:element name="_dlc_DocId" ma:index="12" nillable="true" ma:displayName="Waarde van de document-id" ma:description="De waarde van de document-id die aan dit item is toegewezen." ma:internalName="_dlc_DocId" ma:readOnly="true">
      <xsd:simpleType>
        <xsd:restriction base="dms:Text"/>
      </xsd:simpleType>
    </xsd:element>
    <xsd:element name="_dlc_DocIdUrl" ma:index="1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606f69-d55d-4efa-937a-461b8291483e" elementFormDefault="qualified">
    <xsd:import namespace="http://schemas.microsoft.com/office/2006/documentManagement/types"/>
    <xsd:import namespace="http://schemas.microsoft.com/office/infopath/2007/PartnerControls"/>
    <xsd:element name="o063f8c424264b0a9f73fb5d1480c176" ma:index="17" nillable="true" ma:taxonomy="true" ma:internalName="o063f8c424264b0a9f73fb5d1480c176" ma:taxonomyFieldName="Meta_dscvw" ma:displayName="Label(s)" ma:default="" ma:fieldId="{8063f8c4-2426-4b0a-9f73-fb5d1480c176}" ma:taxonomyMulti="true" ma:sspId="49ca8161-7180-459b-a0ef-1a71cf6ffea5" ma:termSetId="9bed67c2-19f2-446c-8f96-59639b34cad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e6236c1-a95a-43b1-80d5-b1e6de642832"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3954e75-0996-4546-927b-16a7d0d900d2">Z26JANZACHQK-1578911482-2287</_dlc_DocId>
    <_dlc_DocIdUrl xmlns="a3954e75-0996-4546-927b-16a7d0d900d2">
      <Url>https://vlaamseoverheid.sharepoint.com/sites/cultuur/dscvw/_layouts/15/DocIdRedir.aspx?ID=Z26JANZACHQK-1578911482-2287</Url>
      <Description>Z26JANZACHQK-1578911482-2287</Description>
    </_dlc_DocIdUrl>
    <Datum xmlns="a3954e75-0996-4546-927b-16a7d0d900d2">2019-01-17T15:02:24+00:00</Datum>
    <Periode xmlns="a3954e75-0996-4546-927b-16a7d0d900d2" xsi:nil="true"/>
    <Jaar xmlns="a3954e75-0996-4546-927b-16a7d0d900d2">2019</Jaar>
    <BronLibrary xmlns="a3954e75-0996-4546-927b-16a7d0d900d2">Beoordeling subsidiedossiers</BronLibrary>
    <o063f8c424264b0a9f73fb5d1480c176 xmlns="0e606f69-d55d-4efa-937a-461b8291483e">
      <Terms xmlns="http://schemas.microsoft.com/office/infopath/2007/PartnerControls"/>
    </o063f8c424264b0a9f73fb5d1480c176>
    <CategoryDescription xmlns="http://schemas.microsoft.com/sharepoint.v3" xsi:nil="true"/>
    <TaxCatchAll xmlns="9a9ec0f0-7796-43d0-ac1f-4c8c46ee0bd1"/>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D8538EB-9FAD-45CE-915C-38933291BC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54e75-0996-4546-927b-16a7d0d900d2"/>
    <ds:schemaRef ds:uri="http://schemas.microsoft.com/sharepoint.v3"/>
    <ds:schemaRef ds:uri="0e606f69-d55d-4efa-937a-461b8291483e"/>
    <ds:schemaRef ds:uri="9a9ec0f0-7796-43d0-ac1f-4c8c46ee0bd1"/>
    <ds:schemaRef ds:uri="5e6236c1-a95a-43b1-80d5-b1e6de6428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CE0D73-D3BB-4BC5-ABA5-B88C1753579F}">
  <ds:schemaRefs>
    <ds:schemaRef ds:uri="http://schemas.microsoft.com/office/2006/documentManagement/types"/>
    <ds:schemaRef ds:uri="http://purl.org/dc/terms/"/>
    <ds:schemaRef ds:uri="5e6236c1-a95a-43b1-80d5-b1e6de642832"/>
    <ds:schemaRef ds:uri="http://purl.org/dc/dcmitype/"/>
    <ds:schemaRef ds:uri="http://schemas.microsoft.com/office/2006/metadata/properties"/>
    <ds:schemaRef ds:uri="http://schemas.microsoft.com/office/infopath/2007/PartnerControls"/>
    <ds:schemaRef ds:uri="http://purl.org/dc/elements/1.1/"/>
    <ds:schemaRef ds:uri="a3954e75-0996-4546-927b-16a7d0d900d2"/>
    <ds:schemaRef ds:uri="http://schemas.openxmlformats.org/package/2006/metadata/core-properties"/>
    <ds:schemaRef ds:uri="9a9ec0f0-7796-43d0-ac1f-4c8c46ee0bd1"/>
    <ds:schemaRef ds:uri="0e606f69-d55d-4efa-937a-461b8291483e"/>
    <ds:schemaRef ds:uri="http://schemas.microsoft.com/sharepoint.v3"/>
    <ds:schemaRef ds:uri="http://www.w3.org/XML/1998/namespace"/>
  </ds:schemaRefs>
</ds:datastoreItem>
</file>

<file path=customXml/itemProps3.xml><?xml version="1.0" encoding="utf-8"?>
<ds:datastoreItem xmlns:ds="http://schemas.openxmlformats.org/officeDocument/2006/customXml" ds:itemID="{7F4C5C1C-D2ED-4568-86FB-532FB0609B38}">
  <ds:schemaRefs>
    <ds:schemaRef ds:uri="http://schemas.microsoft.com/sharepoint/v3/contenttype/forms"/>
  </ds:schemaRefs>
</ds:datastoreItem>
</file>

<file path=customXml/itemProps4.xml><?xml version="1.0" encoding="utf-8"?>
<ds:datastoreItem xmlns:ds="http://schemas.openxmlformats.org/officeDocument/2006/customXml" ds:itemID="{D9269BA4-F291-4A2C-91E0-757A16CD4BB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Meerjarenbegroting</vt:lpstr>
      <vt:lpstr>Reserves</vt:lpstr>
      <vt:lpstr>Extra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Rekkers, Hilde</dc:creator>
  <cp:keywords/>
  <dc:description/>
  <cp:lastModifiedBy>Dirk Bocken</cp:lastModifiedBy>
  <cp:revision/>
  <cp:lastPrinted>2019-12-05T10:52:38Z</cp:lastPrinted>
  <dcterms:created xsi:type="dcterms:W3CDTF">2019-01-17T14:01:17Z</dcterms:created>
  <dcterms:modified xsi:type="dcterms:W3CDTF">2019-12-19T16:21:52Z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0x0101008DCE29DE7B947C4D851172367E28654802004290A23439A6634EB008D0DFFD55D946</vt:lpwstr>
  </property>
  <property fmtid="{D5CDD505-2E9C-101B-9397-08002B2CF9AE}" pid="3" name="_dlc_DocIdItemGuid">
    <vt:lpwstr>dab86860-f178-464c-b90f-aa50e5a7ee1a</vt:lpwstr>
  </property>
  <property fmtid="{D5CDD505-2E9C-101B-9397-08002B2CF9AE}" pid="4" name="Meta_dscvw">
    <vt:lpwstr/>
  </property>
</Properties>
</file>